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omments2.xml" ContentType="application/vnd.openxmlformats-officedocument.spreadsheetml.comments+xml"/>
  <Override PartName="/xl/charts/chart4.xml" ContentType="application/vnd.openxmlformats-officedocument.drawingml.chart+xml"/>
  <Override PartName="/xl/charts/chart5.xml" ContentType="application/vnd.openxmlformats-officedocument.drawingml.chart+xml"/>
  <Override PartName="/xl/drawings/drawing4.xml" ContentType="application/vnd.openxmlformats-officedocument.drawing+xml"/>
  <Override PartName="/xl/charts/chart6.xml" ContentType="application/vnd.openxmlformats-officedocument.drawingml.chart+xml"/>
  <Override PartName="/xl/charts/style1.xml" ContentType="application/vnd.ms-office.chartstyle+xml"/>
  <Override PartName="/xl/charts/colors1.xml" ContentType="application/vnd.ms-office.chartcolorstyle+xml"/>
  <Override PartName="/xl/charts/chart7.xml" ContentType="application/vnd.openxmlformats-officedocument.drawingml.chart+xml"/>
  <Override PartName="/xl/charts/style2.xml" ContentType="application/vnd.ms-office.chartstyle+xml"/>
  <Override PartName="/xl/charts/colors2.xml" ContentType="application/vnd.ms-office.chartcolorstyle+xml"/>
  <Override PartName="/xl/charts/chart8.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https://mewbc.sharepoint.com/sites/CellEnvi/Documents partages/Boite à outils/Tableurs de suivi/En chantier/"/>
    </mc:Choice>
  </mc:AlternateContent>
  <xr:revisionPtr revIDLastSave="21" documentId="8_{4FB9872A-BF19-40D5-9EC6-FB346EF7A407}" xr6:coauthVersionLast="47" xr6:coauthVersionMax="47" xr10:uidLastSave="{D1A4332F-FF04-4342-BA5E-E49EAE8E6D26}"/>
  <bookViews>
    <workbookView xWindow="-57720" yWindow="-120" windowWidth="29040" windowHeight="15720" activeTab="1" xr2:uid="{00000000-000D-0000-FFFF-FFFF00000000}"/>
  </bookViews>
  <sheets>
    <sheet name="Consignes" sheetId="1" r:id="rId1"/>
    <sheet name="Suivi annuel" sheetId="2" r:id="rId2"/>
    <sheet name="Relevé de compteur" sheetId="4" r:id="rId3"/>
    <sheet name="Répartition consommations" sheetId="5" r:id="rId4"/>
  </sheets>
  <definedNames>
    <definedName name="_xlnm.Print_Area" localSheetId="0">Consignes!$A$1:$K$28</definedName>
    <definedName name="_xlnm.Print_Area" localSheetId="2">'Relevé de compteur'!$A$1:$G$110</definedName>
    <definedName name="_xlnm.Print_Area" localSheetId="3">'Répartition consommations'!$A$1:$O$68,'Répartition consommations'!$P$1:$P$22</definedName>
    <definedName name="_xlnm.Print_Area" localSheetId="1">'Suivi annuel'!$A$1:$L$66,'Suivi annuel'!$M$1:$M$24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2" i="2" l="1"/>
  <c r="E74" i="2" a="1"/>
  <c r="E73" i="2"/>
  <c r="O5" i="5" l="1"/>
  <c r="N5" i="5"/>
  <c r="L23" i="2"/>
  <c r="K6" i="2"/>
  <c r="L6" i="2"/>
  <c r="F5" i="5"/>
  <c r="R10" i="5" s="1"/>
  <c r="G5" i="5"/>
  <c r="R11" i="5" s="1"/>
  <c r="R9" i="5"/>
  <c r="R8" i="5"/>
  <c r="R7" i="5"/>
  <c r="R6" i="5"/>
  <c r="S7" i="5" a="1"/>
  <c r="S8" i="5" a="1"/>
  <c r="S9" i="5" a="1"/>
  <c r="S10" i="5" a="1"/>
  <c r="S11" i="5" a="1"/>
  <c r="S6" i="5" a="1"/>
  <c r="H7" i="5"/>
  <c r="J7" i="5" s="1"/>
  <c r="H8" i="5"/>
  <c r="O8" i="5" s="1"/>
  <c r="H9" i="5"/>
  <c r="L9" i="5" s="1"/>
  <c r="H10" i="5"/>
  <c r="J10" i="5" s="1"/>
  <c r="H11" i="5"/>
  <c r="N11" i="5" s="1"/>
  <c r="H12" i="5"/>
  <c r="K12" i="5" s="1"/>
  <c r="H13" i="5"/>
  <c r="M13" i="5" s="1"/>
  <c r="H14" i="5"/>
  <c r="J14" i="5" s="1"/>
  <c r="H15" i="5"/>
  <c r="J15" i="5" s="1"/>
  <c r="H16" i="5"/>
  <c r="L16" i="5" s="1"/>
  <c r="H17" i="5"/>
  <c r="J17" i="5" s="1"/>
  <c r="H6" i="5"/>
  <c r="B18" i="5"/>
  <c r="D18" i="5"/>
  <c r="E18" i="5"/>
  <c r="F18" i="5"/>
  <c r="G18" i="5"/>
  <c r="C18" i="5"/>
  <c r="A2" i="5"/>
  <c r="C56" i="4"/>
  <c r="D56" i="4"/>
  <c r="C57" i="4"/>
  <c r="D57" i="4"/>
  <c r="C58" i="4"/>
  <c r="D58" i="4"/>
  <c r="C59" i="4"/>
  <c r="D59" i="4"/>
  <c r="C60" i="4"/>
  <c r="D60" i="4"/>
  <c r="I121" i="4"/>
  <c r="I119" i="4"/>
  <c r="I120" i="4" s="1"/>
  <c r="I117" i="4"/>
  <c r="I118" i="4" s="1"/>
  <c r="I115" i="4"/>
  <c r="I116" i="4" s="1"/>
  <c r="I113" i="4"/>
  <c r="I114" i="4" s="1"/>
  <c r="I111" i="4"/>
  <c r="I112" i="4" s="1"/>
  <c r="I109" i="4"/>
  <c r="I110" i="4" s="1"/>
  <c r="I107" i="4"/>
  <c r="I108" i="4" s="1"/>
  <c r="I105" i="4"/>
  <c r="I106" i="4" s="1"/>
  <c r="I103" i="4"/>
  <c r="I104" i="4" s="1"/>
  <c r="I101" i="4"/>
  <c r="I102" i="4" s="1"/>
  <c r="I99" i="4"/>
  <c r="I100" i="4" s="1"/>
  <c r="I97" i="4"/>
  <c r="I98" i="4" s="1"/>
  <c r="I95" i="4"/>
  <c r="I96" i="4" s="1"/>
  <c r="I93" i="4"/>
  <c r="I94" i="4" s="1"/>
  <c r="I91" i="4"/>
  <c r="I92" i="4" s="1"/>
  <c r="I89" i="4"/>
  <c r="I90" i="4" s="1"/>
  <c r="I87" i="4"/>
  <c r="I88" i="4" s="1"/>
  <c r="I85" i="4"/>
  <c r="I86" i="4" s="1"/>
  <c r="I83" i="4"/>
  <c r="I84" i="4" s="1"/>
  <c r="I81" i="4"/>
  <c r="I82" i="4" s="1"/>
  <c r="I79" i="4"/>
  <c r="I80" i="4" s="1"/>
  <c r="I77" i="4"/>
  <c r="I78" i="4" s="1"/>
  <c r="I75" i="4"/>
  <c r="I76" i="4" s="1"/>
  <c r="I73" i="4"/>
  <c r="I74" i="4" s="1"/>
  <c r="I71" i="4"/>
  <c r="I72" i="4" s="1"/>
  <c r="I69" i="4"/>
  <c r="I70" i="4" s="1"/>
  <c r="I67" i="4"/>
  <c r="I68" i="4" s="1"/>
  <c r="I65" i="4"/>
  <c r="I66" i="4" s="1"/>
  <c r="I63" i="4"/>
  <c r="I64" i="4" s="1"/>
  <c r="I61" i="4"/>
  <c r="I62" i="4" s="1"/>
  <c r="I59" i="4"/>
  <c r="I60" i="4" s="1"/>
  <c r="I57" i="4"/>
  <c r="I58" i="4" s="1"/>
  <c r="I55" i="4"/>
  <c r="I56" i="4" s="1"/>
  <c r="I53" i="4"/>
  <c r="I54" i="4" s="1"/>
  <c r="I51" i="4"/>
  <c r="I52" i="4" s="1"/>
  <c r="I49" i="4"/>
  <c r="I50" i="4" s="1"/>
  <c r="I47" i="4"/>
  <c r="I48" i="4" s="1"/>
  <c r="I45" i="4"/>
  <c r="I46" i="4" s="1"/>
  <c r="I43" i="4"/>
  <c r="I44" i="4" s="1"/>
  <c r="I41" i="4"/>
  <c r="I42" i="4" s="1"/>
  <c r="I39" i="4"/>
  <c r="I40" i="4" s="1"/>
  <c r="I37" i="4"/>
  <c r="I38" i="4" s="1"/>
  <c r="I35" i="4"/>
  <c r="I36" i="4" s="1"/>
  <c r="I33" i="4"/>
  <c r="I34" i="4" s="1"/>
  <c r="I31" i="4"/>
  <c r="I32" i="4" s="1"/>
  <c r="I29" i="4"/>
  <c r="I30" i="4" s="1"/>
  <c r="I27" i="4"/>
  <c r="I28" i="4" s="1"/>
  <c r="I25" i="4"/>
  <c r="I26" i="4" s="1"/>
  <c r="I23" i="4"/>
  <c r="I24" i="4" s="1"/>
  <c r="I21" i="4"/>
  <c r="I22" i="4" s="1"/>
  <c r="I19" i="4"/>
  <c r="I20" i="4" s="1"/>
  <c r="I17" i="4"/>
  <c r="I18" i="4" s="1"/>
  <c r="I15" i="4"/>
  <c r="I16" i="4" s="1"/>
  <c r="I13" i="4"/>
  <c r="I14" i="4" s="1"/>
  <c r="I11" i="4"/>
  <c r="I12" i="4" s="1"/>
  <c r="I9" i="4"/>
  <c r="I10" i="4" s="1"/>
  <c r="I8" i="4"/>
  <c r="J6" i="5" l="1"/>
  <c r="E75" i="2"/>
  <c r="M10" i="5"/>
  <c r="J8" i="5"/>
  <c r="L13" i="5"/>
  <c r="J11" i="5"/>
  <c r="O10" i="5"/>
  <c r="L10" i="5"/>
  <c r="N8" i="5"/>
  <c r="K8" i="5"/>
  <c r="K6" i="5"/>
  <c r="O17" i="5"/>
  <c r="N10" i="5"/>
  <c r="N17" i="5"/>
  <c r="L17" i="5"/>
  <c r="K10" i="5"/>
  <c r="K17" i="5"/>
  <c r="J9" i="5"/>
  <c r="M17" i="5"/>
  <c r="N15" i="5"/>
  <c r="M8" i="5"/>
  <c r="M7" i="5"/>
  <c r="M15" i="5"/>
  <c r="L8" i="5"/>
  <c r="K13" i="5"/>
  <c r="J13" i="5"/>
  <c r="O7" i="5"/>
  <c r="O12" i="5"/>
  <c r="N7" i="5"/>
  <c r="K15" i="5"/>
  <c r="M12" i="5"/>
  <c r="K16" i="5"/>
  <c r="O13" i="5"/>
  <c r="M11" i="5"/>
  <c r="K9" i="5"/>
  <c r="J16" i="5"/>
  <c r="N13" i="5"/>
  <c r="L11" i="5"/>
  <c r="O15" i="5"/>
  <c r="K11" i="5"/>
  <c r="N12" i="5"/>
  <c r="L12" i="5"/>
  <c r="N16" i="5"/>
  <c r="L14" i="5"/>
  <c r="J12" i="5"/>
  <c r="N9" i="5"/>
  <c r="L7" i="5"/>
  <c r="L15" i="5"/>
  <c r="N14" i="5"/>
  <c r="O16" i="5"/>
  <c r="M14" i="5"/>
  <c r="M16" i="5"/>
  <c r="K14" i="5"/>
  <c r="O11" i="5"/>
  <c r="M9" i="5"/>
  <c r="K7" i="5"/>
  <c r="O14" i="5"/>
  <c r="O9" i="5"/>
  <c r="O6" i="5"/>
  <c r="N6" i="5"/>
  <c r="M6" i="5"/>
  <c r="L6" i="5"/>
  <c r="I13" i="5"/>
  <c r="I17" i="5"/>
  <c r="I8" i="5"/>
  <c r="I10" i="5"/>
  <c r="I14" i="5"/>
  <c r="I7" i="5"/>
  <c r="I16" i="5"/>
  <c r="I15" i="5"/>
  <c r="I12" i="5"/>
  <c r="I9" i="5"/>
  <c r="I11" i="5"/>
  <c r="F56" i="4"/>
  <c r="F60" i="4"/>
  <c r="F57" i="4"/>
  <c r="F58" i="4"/>
  <c r="F59" i="4"/>
  <c r="L8" i="2"/>
  <c r="L9" i="2"/>
  <c r="L10" i="2"/>
  <c r="L11" i="2"/>
  <c r="L12" i="2"/>
  <c r="L13" i="2"/>
  <c r="L14" i="2"/>
  <c r="L15" i="2"/>
  <c r="L16" i="2"/>
  <c r="L17" i="2"/>
  <c r="L18" i="2"/>
  <c r="L7" i="2"/>
  <c r="J8" i="2"/>
  <c r="J9" i="2"/>
  <c r="J10" i="2"/>
  <c r="J11" i="2"/>
  <c r="J12" i="2"/>
  <c r="J13" i="2"/>
  <c r="J14" i="2"/>
  <c r="J15" i="2"/>
  <c r="J16" i="2"/>
  <c r="J17" i="2"/>
  <c r="J18" i="2"/>
  <c r="J7" i="2"/>
  <c r="F9" i="2"/>
  <c r="I9" i="2" s="1"/>
  <c r="F10" i="2"/>
  <c r="F11" i="2"/>
  <c r="G11" i="2" s="1"/>
  <c r="F12" i="2"/>
  <c r="I12" i="2" s="1"/>
  <c r="F13" i="2"/>
  <c r="I13" i="2" s="1"/>
  <c r="F14" i="2"/>
  <c r="G14" i="2" s="1"/>
  <c r="F15" i="2"/>
  <c r="I15" i="2" s="1"/>
  <c r="F16" i="2"/>
  <c r="G16" i="2" s="1"/>
  <c r="F17" i="2"/>
  <c r="I17" i="2" s="1"/>
  <c r="F18" i="2"/>
  <c r="I18" i="2" s="1"/>
  <c r="F8" i="2"/>
  <c r="G8" i="2" s="1"/>
  <c r="F7" i="2"/>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1" i="4"/>
  <c r="D52" i="4"/>
  <c r="D53" i="4"/>
  <c r="D54" i="4"/>
  <c r="D55" i="4"/>
  <c r="D61" i="4"/>
  <c r="D62" i="4"/>
  <c r="D63" i="4"/>
  <c r="D64" i="4"/>
  <c r="D65" i="4"/>
  <c r="D9" i="4"/>
  <c r="E9" i="4" s="1"/>
  <c r="C10" i="4"/>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C52" i="4"/>
  <c r="C53" i="4"/>
  <c r="C54" i="4"/>
  <c r="C55" i="4"/>
  <c r="C61" i="4"/>
  <c r="C62" i="4"/>
  <c r="C63" i="4"/>
  <c r="C64" i="4"/>
  <c r="C65" i="4"/>
  <c r="C9" i="4"/>
  <c r="G10" i="2" l="1"/>
  <c r="H11" i="2" s="1"/>
  <c r="E71" i="2" a="1"/>
  <c r="E76" i="2" s="1"/>
  <c r="A4" i="2" s="1"/>
  <c r="G7" i="2"/>
  <c r="H8" i="2" s="1"/>
  <c r="G15" i="2"/>
  <c r="H15" i="2" s="1"/>
  <c r="I14" i="2"/>
  <c r="F47" i="4"/>
  <c r="F48" i="4"/>
  <c r="F33" i="4"/>
  <c r="F62" i="4"/>
  <c r="F61" i="4"/>
  <c r="F24" i="4"/>
  <c r="F20" i="4"/>
  <c r="F52" i="4"/>
  <c r="F38" i="4"/>
  <c r="F34" i="4"/>
  <c r="F44" i="4"/>
  <c r="F28" i="4"/>
  <c r="G13" i="2"/>
  <c r="H14" i="2" s="1"/>
  <c r="F53" i="4"/>
  <c r="F39" i="4"/>
  <c r="F25" i="4"/>
  <c r="F43" i="4"/>
  <c r="F29" i="4"/>
  <c r="F40" i="4"/>
  <c r="J70" i="4" s="1"/>
  <c r="F55" i="4"/>
  <c r="F41" i="4"/>
  <c r="F27" i="4"/>
  <c r="F46" i="4"/>
  <c r="I16" i="2"/>
  <c r="F42" i="4"/>
  <c r="F63" i="4"/>
  <c r="F49" i="4"/>
  <c r="F35" i="4"/>
  <c r="F21" i="4"/>
  <c r="G18" i="2"/>
  <c r="F54" i="4"/>
  <c r="F26" i="4"/>
  <c r="F64" i="4"/>
  <c r="F50" i="4"/>
  <c r="F36" i="4"/>
  <c r="F22" i="4"/>
  <c r="G17" i="2"/>
  <c r="H17" i="2" s="1"/>
  <c r="F45" i="4"/>
  <c r="F31" i="4"/>
  <c r="F16" i="4"/>
  <c r="F30" i="4"/>
  <c r="F32" i="4"/>
  <c r="E10" i="4"/>
  <c r="E11" i="4" s="1"/>
  <c r="E12" i="4" s="1"/>
  <c r="E13" i="4" s="1"/>
  <c r="G9" i="2"/>
  <c r="I7" i="2"/>
  <c r="F19" i="4"/>
  <c r="F18" i="4"/>
  <c r="I11" i="2"/>
  <c r="G12" i="2"/>
  <c r="H12" i="2" s="1"/>
  <c r="I8" i="2"/>
  <c r="I10" i="2"/>
  <c r="F17" i="4"/>
  <c r="F65" i="4"/>
  <c r="F51" i="4"/>
  <c r="F37" i="4"/>
  <c r="F23" i="4"/>
  <c r="H10" i="2" l="1"/>
  <c r="H16" i="2"/>
  <c r="H18" i="2"/>
  <c r="H9" i="2"/>
  <c r="H13" i="2"/>
  <c r="A2" i="2"/>
  <c r="A2" i="4"/>
  <c r="F15" i="4" l="1"/>
  <c r="D66" i="4" l="1"/>
  <c r="F14" i="4"/>
  <c r="E14" i="4"/>
  <c r="E15" i="4" s="1"/>
  <c r="E16" i="4" s="1"/>
  <c r="E17" i="4" s="1"/>
  <c r="E18" i="4" s="1"/>
  <c r="E19" i="4" s="1"/>
  <c r="E20" i="4" s="1"/>
  <c r="E21" i="4" s="1"/>
  <c r="E22" i="4" s="1"/>
  <c r="E23" i="4" s="1"/>
  <c r="E24" i="4" s="1"/>
  <c r="E25" i="4" s="1"/>
  <c r="E26" i="4" s="1"/>
  <c r="E27" i="4" s="1"/>
  <c r="E28" i="4" s="1"/>
  <c r="E29" i="4" s="1"/>
  <c r="E30" i="4" s="1"/>
  <c r="E31" i="4" s="1"/>
  <c r="E32" i="4" s="1"/>
  <c r="E33" i="4" s="1"/>
  <c r="E34" i="4" s="1"/>
  <c r="E35" i="4" s="1"/>
  <c r="E36" i="4" s="1"/>
  <c r="E37" i="4" s="1"/>
  <c r="E38" i="4" s="1"/>
  <c r="E39" i="4" s="1"/>
  <c r="E40" i="4" s="1"/>
  <c r="E41" i="4" s="1"/>
  <c r="E42" i="4" s="1"/>
  <c r="E43" i="4" s="1"/>
  <c r="E44" i="4" s="1"/>
  <c r="E45" i="4" s="1"/>
  <c r="E46" i="4" s="1"/>
  <c r="E47" i="4" s="1"/>
  <c r="E48" i="4" s="1"/>
  <c r="E49" i="4" s="1"/>
  <c r="E50" i="4" s="1"/>
  <c r="E51" i="4" s="1"/>
  <c r="E52" i="4" s="1"/>
  <c r="E53" i="4" s="1"/>
  <c r="E54" i="4" s="1"/>
  <c r="E55" i="4" s="1"/>
  <c r="F13" i="4"/>
  <c r="E56" i="4" l="1"/>
  <c r="E57" i="4" s="1"/>
  <c r="E58" i="4" s="1"/>
  <c r="E59" i="4" s="1"/>
  <c r="E60" i="4" s="1"/>
  <c r="E61" i="4" s="1"/>
  <c r="E62" i="4" s="1"/>
  <c r="E63" i="4" s="1"/>
  <c r="E64" i="4" s="1"/>
  <c r="E65" i="4" s="1"/>
  <c r="J60" i="4"/>
  <c r="J61" i="4" s="1"/>
  <c r="J68" i="4"/>
  <c r="J69" i="4" s="1"/>
  <c r="J76" i="4"/>
  <c r="J77" i="4" s="1"/>
  <c r="J84" i="4"/>
  <c r="J85" i="4" s="1"/>
  <c r="J92" i="4"/>
  <c r="J93" i="4" s="1"/>
  <c r="J100" i="4"/>
  <c r="J101" i="4" s="1"/>
  <c r="J108" i="4"/>
  <c r="J109" i="4" s="1"/>
  <c r="J116" i="4"/>
  <c r="J117" i="4" s="1"/>
  <c r="J52" i="4" l="1"/>
  <c r="J53" i="4" s="1"/>
  <c r="J36" i="4"/>
  <c r="J37" i="4" s="1"/>
  <c r="J28" i="4"/>
  <c r="J29" i="4" s="1"/>
  <c r="J44" i="4"/>
  <c r="J45" i="4" s="1"/>
  <c r="J112" i="4"/>
  <c r="J113" i="4" s="1"/>
  <c r="J96" i="4"/>
  <c r="J97" i="4" s="1"/>
  <c r="J80" i="4"/>
  <c r="J81" i="4" s="1"/>
  <c r="J64" i="4"/>
  <c r="J65" i="4" s="1"/>
  <c r="J48" i="4"/>
  <c r="J49" i="4" s="1"/>
  <c r="J24" i="4"/>
  <c r="J25" i="4" s="1"/>
  <c r="J118" i="4"/>
  <c r="J119" i="4" s="1"/>
  <c r="J110" i="4"/>
  <c r="J111" i="4" s="1"/>
  <c r="J102" i="4"/>
  <c r="J103" i="4" s="1"/>
  <c r="J94" i="4"/>
  <c r="J95" i="4" s="1"/>
  <c r="J86" i="4"/>
  <c r="J87" i="4" s="1"/>
  <c r="J78" i="4"/>
  <c r="J79" i="4" s="1"/>
  <c r="J71" i="4"/>
  <c r="J62" i="4"/>
  <c r="J63" i="4" s="1"/>
  <c r="J54" i="4"/>
  <c r="J55" i="4" s="1"/>
  <c r="J46" i="4"/>
  <c r="J47" i="4" s="1"/>
  <c r="J38" i="4"/>
  <c r="J39" i="4" s="1"/>
  <c r="J30" i="4"/>
  <c r="J31" i="4" s="1"/>
  <c r="J22" i="4"/>
  <c r="J23" i="4" s="1"/>
  <c r="J106" i="4"/>
  <c r="J107" i="4" s="1"/>
  <c r="J90" i="4"/>
  <c r="J91" i="4" s="1"/>
  <c r="J74" i="4"/>
  <c r="J75" i="4" s="1"/>
  <c r="J58" i="4"/>
  <c r="J59" i="4" s="1"/>
  <c r="J42" i="4"/>
  <c r="J43" i="4" s="1"/>
  <c r="J34" i="4"/>
  <c r="J35" i="4" s="1"/>
  <c r="J104" i="4"/>
  <c r="J105" i="4" s="1"/>
  <c r="J88" i="4"/>
  <c r="J89" i="4" s="1"/>
  <c r="J72" i="4"/>
  <c r="J73" i="4" s="1"/>
  <c r="J56" i="4"/>
  <c r="J57" i="4" s="1"/>
  <c r="J40" i="4"/>
  <c r="J41" i="4" s="1"/>
  <c r="J32" i="4"/>
  <c r="J33" i="4" s="1"/>
  <c r="J114" i="4"/>
  <c r="J115" i="4" s="1"/>
  <c r="J98" i="4"/>
  <c r="J99" i="4" s="1"/>
  <c r="J82" i="4"/>
  <c r="J83" i="4" s="1"/>
  <c r="J66" i="4"/>
  <c r="J67" i="4" s="1"/>
  <c r="J50" i="4"/>
  <c r="J51" i="4" s="1"/>
  <c r="J26" i="4"/>
  <c r="J27" i="4" s="1"/>
  <c r="F10" i="4"/>
  <c r="F11" i="4"/>
  <c r="F12" i="4"/>
  <c r="F9" i="4"/>
  <c r="E19" i="2"/>
  <c r="D19" i="2"/>
  <c r="J9" i="4" l="1"/>
  <c r="J8" i="4"/>
  <c r="J10" i="4"/>
  <c r="J11" i="4" s="1"/>
  <c r="J120" i="4"/>
  <c r="J121" i="4" s="1"/>
  <c r="J16" i="4"/>
  <c r="J17" i="4" s="1"/>
  <c r="J14" i="4"/>
  <c r="J15" i="4" s="1"/>
  <c r="J12" i="4"/>
  <c r="J13" i="4" s="1"/>
  <c r="J20" i="4"/>
  <c r="J21" i="4" s="1"/>
  <c r="J18" i="4"/>
  <c r="J19"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UWE</author>
  </authors>
  <commentList>
    <comment ref="B6" authorId="0" shapeId="0" xr:uid="{00000000-0006-0000-0100-000001000000}">
      <text>
        <r>
          <rPr>
            <sz val="9"/>
            <color indexed="81"/>
            <rFont val="Tahoma"/>
            <family val="2"/>
          </rPr>
          <t xml:space="preserve">Encodez la date de début de période de facturation.
</t>
        </r>
        <r>
          <rPr>
            <b/>
            <sz val="9"/>
            <color indexed="81"/>
            <rFont val="Tahoma"/>
            <family val="2"/>
          </rPr>
          <t>Attention !</t>
        </r>
        <r>
          <rPr>
            <sz val="9"/>
            <color indexed="81"/>
            <rFont val="Tahoma"/>
            <family val="2"/>
          </rPr>
          <t xml:space="preserve">
La date de début de période doit être postérieure à la date de fin de la période précédente.</t>
        </r>
      </text>
    </comment>
    <comment ref="C6" authorId="0" shapeId="0" xr:uid="{00000000-0006-0000-0100-000002000000}">
      <text>
        <r>
          <rPr>
            <sz val="9"/>
            <color indexed="81"/>
            <rFont val="Tahoma"/>
            <family val="2"/>
          </rPr>
          <t xml:space="preserve">Encodez la date de fin de période de facturation.
</t>
        </r>
        <r>
          <rPr>
            <b/>
            <sz val="9"/>
            <color indexed="81"/>
            <rFont val="Tahoma"/>
            <family val="2"/>
          </rPr>
          <t>Attention !</t>
        </r>
        <r>
          <rPr>
            <sz val="9"/>
            <color indexed="81"/>
            <rFont val="Tahoma"/>
            <family val="2"/>
          </rPr>
          <t xml:space="preserve">
La date de fin de période doit être postérieure à la date de début de la période.
</t>
        </r>
      </text>
    </comment>
    <comment ref="K6" authorId="0" shapeId="0" xr:uid="{00000000-0006-0000-0100-000003000000}">
      <text>
        <r>
          <rPr>
            <sz val="9"/>
            <color indexed="81"/>
            <rFont val="Tahoma"/>
            <family val="2"/>
          </rPr>
          <t xml:space="preserve">L'indicateur de production doit permettre de mettre en corrélation la consommation avec l'activité.
Il faudra donc choisir un indicateur pertinent :
- nombre de travailleurs
- tonnes produites
- heures de fonctionnement
- …
</t>
        </r>
        <r>
          <rPr>
            <b/>
            <sz val="9"/>
            <color indexed="81"/>
            <rFont val="Tahoma"/>
            <family val="2"/>
          </rPr>
          <t xml:space="preserve">Attention!
</t>
        </r>
        <r>
          <rPr>
            <sz val="9"/>
            <color indexed="81"/>
            <rFont val="Tahoma"/>
            <family val="2"/>
          </rPr>
          <t>La valeur de l'indicateur doit être relative à la même période que celle qui est concernée par la facturation de la consommation d'eau.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UWE</author>
  </authors>
  <commentList>
    <comment ref="B5" authorId="0" shapeId="0" xr:uid="{00000000-0006-0000-0200-000001000000}">
      <text>
        <r>
          <rPr>
            <sz val="9"/>
            <color indexed="81"/>
            <rFont val="Tahoma"/>
            <family val="2"/>
          </rPr>
          <t xml:space="preserve">En fonction de l'installation, une unité d'index peut correspondre à 1 m³, 10m³, 1 hectolitre (100 litres), ...
Afin de calculer correctement les consommations il est donc impératif de connaître cette valeur. Celle-ci peut être trouvée sur la facture de régularisation annuelle ou directement sur le compteur.
Par défaut nous avons fixé cette valeur à 1, mais elle peut être modifiée, pour autant qu'elle soit encodée en m³.
Par exemple, indiquez 0,1 dans la case B5 si 1 unité d'index correspond à 1 hectolitre (100 litres).
</t>
        </r>
      </text>
    </comment>
    <comment ref="A7" authorId="0" shapeId="0" xr:uid="{00000000-0006-0000-0200-000002000000}">
      <text>
        <r>
          <rPr>
            <sz val="9"/>
            <color indexed="81"/>
            <rFont val="Tahoma"/>
            <family val="2"/>
          </rPr>
          <t xml:space="preserve">Encodez la date de relevé de l'index de consommation.
</t>
        </r>
        <r>
          <rPr>
            <b/>
            <sz val="9"/>
            <color indexed="81"/>
            <rFont val="Tahoma"/>
            <family val="2"/>
          </rPr>
          <t>Attention !</t>
        </r>
        <r>
          <rPr>
            <sz val="9"/>
            <color indexed="81"/>
            <rFont val="Tahoma"/>
            <family val="2"/>
          </rPr>
          <t xml:space="preserve">
La date d'une cellule doit être postérieure à la date de la cellule qui précède.
</t>
        </r>
      </text>
    </comment>
    <comment ref="B7" authorId="0" shapeId="0" xr:uid="{00000000-0006-0000-0200-000003000000}">
      <text>
        <r>
          <rPr>
            <sz val="9"/>
            <color indexed="81"/>
            <rFont val="Tahoma"/>
            <family val="2"/>
          </rPr>
          <t xml:space="preserve">Indiquez l'index relevé sur le compteur d'eau. 
</t>
        </r>
        <r>
          <rPr>
            <b/>
            <sz val="9"/>
            <color indexed="81"/>
            <rFont val="Tahoma"/>
            <family val="2"/>
          </rPr>
          <t xml:space="preserve">Attention!
</t>
        </r>
        <r>
          <rPr>
            <sz val="9"/>
            <color indexed="81"/>
            <rFont val="Tahoma"/>
            <family val="2"/>
          </rPr>
          <t xml:space="preserve">L'index d'une cellule doit toujours être supérieur à l'index de la cellule qui précède.
</t>
        </r>
        <r>
          <rPr>
            <b/>
            <sz val="9"/>
            <color indexed="81"/>
            <rFont val="Tahoma"/>
            <family val="2"/>
          </rPr>
          <t xml:space="preserve">Remarque : </t>
        </r>
        <r>
          <rPr>
            <sz val="9"/>
            <color indexed="81"/>
            <rFont val="Tahoma"/>
            <family val="2"/>
          </rPr>
          <t xml:space="preserve">en fonction de l'installation, une unité d'index peut correspondre à différents volumes d'eau (100 litres, 1 m³, ...) . Il faut donc en tenir compte pour l'encodage.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<sst xmlns="http://schemas.openxmlformats.org/spreadsheetml/2006/main" count="106" uniqueCount="97">
  <si>
    <t>Tableur de suivi des consommations et coûts en eau de distribution</t>
  </si>
  <si>
    <t>Consommation
(m³)</t>
  </si>
  <si>
    <t>Durée période
(jours)</t>
  </si>
  <si>
    <t>-</t>
  </si>
  <si>
    <t>Début de
période</t>
  </si>
  <si>
    <t>Fin de
période</t>
  </si>
  <si>
    <t>TOTAL</t>
  </si>
  <si>
    <t>Consommation journalière
moyenne
(m³/jour)</t>
  </si>
  <si>
    <t>Suivi annuel des consommations et coûts en eau (via factures)</t>
  </si>
  <si>
    <t>Suivi des consommations en eau (via relevé de compteur)</t>
  </si>
  <si>
    <t>Date du
relevé</t>
  </si>
  <si>
    <t>Index</t>
  </si>
  <si>
    <t>Consommation depuis le dernier relevé (m³)</t>
  </si>
  <si>
    <t>Consommation journalière moyenne depuis le dernier relevé (m³/jour)</t>
  </si>
  <si>
    <t>Consommation cumulée
(m³)</t>
  </si>
  <si>
    <t>Code couleur :</t>
  </si>
  <si>
    <t>Case à encoder obligatoirement</t>
  </si>
  <si>
    <t>Case à encoder si pertinent</t>
  </si>
  <si>
    <t>Consignes pour l'encodage :</t>
  </si>
  <si>
    <t>Ces feuilles peuvent être multipliées autant de fois que nécessaire (si plusieurs compteurs d'eau par exemple).</t>
  </si>
  <si>
    <t>La feuille "suivi annuel" est utilisée pour encoder les informations reprises sur les factures.</t>
  </si>
  <si>
    <t>Pourquoi réaliser un suivi des coûts et des consommations ?</t>
  </si>
  <si>
    <t>Exemples de surcoûts engendrés par des installations défectueuses :</t>
  </si>
  <si>
    <t>Date</t>
  </si>
  <si>
    <t>Pour graphique conso journalière moyenne</t>
  </si>
  <si>
    <r>
      <t xml:space="preserve">Plus d'infos sur la tarification et le coût-vérité de l'eau sur le site : </t>
    </r>
    <r>
      <rPr>
        <b/>
        <u/>
        <sz val="11"/>
        <color theme="4"/>
        <rFont val="Calibri"/>
        <family val="2"/>
        <scheme val="minor"/>
      </rPr>
      <t xml:space="preserve">www.spge.be </t>
    </r>
  </si>
  <si>
    <t>Case contenant des résultats de calculs et ne pouvant pas être modifiée</t>
  </si>
  <si>
    <t>Voir aussi les graphiques plus bas sur la page</t>
  </si>
  <si>
    <t>Evolution
consommation
journalière moyenne
(%)</t>
  </si>
  <si>
    <t>1 unité d'index =</t>
  </si>
  <si>
    <t>m³ d'eau</t>
  </si>
  <si>
    <t>Avant de débuter les relevés, vérifiez si une unité d'index correspond bien à une consommation de 1 m³ d'eau. Le cas échéant, corrigez la valeur dans la case B5 (par défaut 1 index = 1 m³)</t>
  </si>
  <si>
    <t>Si vous utilisez un "indicateur" dans la feuille "suivi annuel", assurez-vous qu'il correspond à la même période de consommation d'eau.</t>
  </si>
  <si>
    <t>La feuille "relevé de compteur" est utilisée si un relevé du compteur est effectué de manière régulière.</t>
  </si>
  <si>
    <t xml:space="preserve">La facturation de la consommation d'eau est de type forfaitaire. L'entreprise doit donc généralement attendre la facture de régularisation annuelle pour connaître le volume d'eau effectivement consommé durant l'année écoulée.           
Les éventuels problèmes (surconsommation, fuite...) ne peuvent donc être relevés qu'en fin d'année, ce qui peut engendrer une perte financière non négligeable.          
Un relevé régulier des compteurs est une manière simple d'anticiper ces mauvaises surprises. Idéalement celui-ci est à réaliser régulièrement (tous les mois) afin de pouvoir réagir rapidement en cas d'anomalie.          
</t>
  </si>
  <si>
    <t>Coût
(€)</t>
  </si>
  <si>
    <t>Coût journalier
moyen
(€/jour)</t>
  </si>
  <si>
    <t>Coût moyen
par m³
(€/m³)</t>
  </si>
  <si>
    <t>2023-2024</t>
  </si>
  <si>
    <t>2022-2023</t>
  </si>
  <si>
    <t>2021-2022</t>
  </si>
  <si>
    <t>2020-2021</t>
  </si>
  <si>
    <r>
      <t xml:space="preserve">Fuite goutte à goutte d'un robinet : </t>
    </r>
    <r>
      <rPr>
        <sz val="11"/>
        <color theme="1"/>
        <rFont val="Aptos Narrow"/>
        <family val="2"/>
      </rPr>
      <t>±</t>
    </r>
    <r>
      <rPr>
        <sz val="11"/>
        <color theme="1"/>
        <rFont val="Calibri"/>
        <family val="2"/>
      </rPr>
      <t xml:space="preserve"> 4  litres/heure soit ± 200</t>
    </r>
    <r>
      <rPr>
        <sz val="11"/>
        <color theme="1"/>
        <rFont val="Calibri"/>
        <family val="2"/>
        <scheme val="minor"/>
      </rPr>
      <t xml:space="preserve"> €/an</t>
    </r>
  </si>
  <si>
    <t>Mince filet d'eau continu : ± 16 litres/heure soit ± 800 €/an</t>
  </si>
  <si>
    <t>Chasse d'eau qui fuit : ± 25 litres/heure soit ± 1.200 €/an</t>
  </si>
  <si>
    <t>2024-2025</t>
  </si>
  <si>
    <t>2025-2026</t>
  </si>
  <si>
    <t>2026-2027</t>
  </si>
  <si>
    <t>2027-2028</t>
  </si>
  <si>
    <t>2028-2029</t>
  </si>
  <si>
    <t>2029-2030</t>
  </si>
  <si>
    <t>2030-2031</t>
  </si>
  <si>
    <t>Dernière révision du fichier : octobre 2026</t>
  </si>
  <si>
    <t>2031-2032</t>
  </si>
  <si>
    <t>Remarques / Commentaires
(indiquez par exemple : fuite importante, fermeture temporaire, changement de production, travaux , nouveau process, action d’économie d’eau, changement tarifaire…)</t>
  </si>
  <si>
    <t>Remarques / Commentaires
(indiquez par exemple : fuite importante, fermeture temporaire, changement de production, travaux , nouveau process, action d’économie d’eau…)</t>
  </si>
  <si>
    <t>Nom ou n° de référence compteur :</t>
  </si>
  <si>
    <t>Répartition de la consommation d'eau par type d'approvisionnement</t>
  </si>
  <si>
    <t>La feuille "répartition consommations" vous permet de faire un suivi annuel des consommations d'eau selon son origine (eau de distribution, eau de captage, eau pluviale, autre source). Les données encodées dans cette feuille sont indépendantes des données indiquées dans la feuille "suivi annuel" qui est exclusivement consacrée à l'eau de distribution (données provenant des factures).</t>
  </si>
  <si>
    <t>Eau de distribution
(m³)</t>
  </si>
  <si>
    <t>Eau de captage - souterraine
(m³)</t>
  </si>
  <si>
    <t>Eau de captage - surface
(m³)</t>
  </si>
  <si>
    <t>Eau de pluie utilisée
(m³)</t>
  </si>
  <si>
    <t>Total
(m³)</t>
  </si>
  <si>
    <t>Evolution
consommation
totale
(%)</t>
  </si>
  <si>
    <t>% eau de distribution</t>
  </si>
  <si>
    <t>% eau de captage (souterraine)</t>
  </si>
  <si>
    <t>% eau de captage (surface)</t>
  </si>
  <si>
    <t>% eau de pluie</t>
  </si>
  <si>
    <t>Autre source 1</t>
  </si>
  <si>
    <t>Autre source 2</t>
  </si>
  <si>
    <t>Changer les appellations</t>
  </si>
  <si>
    <t>Répartition des consommations par type d'approvisionnement</t>
  </si>
  <si>
    <t>Graphique annuel de répartition par type d'approvisionnement</t>
  </si>
  <si>
    <t>Année que vous souhaitez visualiser :</t>
  </si>
  <si>
    <t>Nom de l'indicateur :</t>
  </si>
  <si>
    <t xml:space="preserve">Unité choisie : </t>
  </si>
  <si>
    <t>par :</t>
  </si>
  <si>
    <t>Choisissez votre indicateur pertinent et son unité</t>
  </si>
  <si>
    <t>Indicateur personnalisé complet</t>
  </si>
  <si>
    <t>Vaut 1 si le nom ET l'unité de l'indicateur personnalisé sont renseignés</t>
  </si>
  <si>
    <t>Compte les périodes pour lesquelles l'indicateur personnalisé est renseigné</t>
  </si>
  <si>
    <t>Compte les relevés de compteur réellement renseignés</t>
  </si>
  <si>
    <t>Compte les années pour lesquelles une répartition des approvisionnements est renseignée</t>
  </si>
  <si>
    <t>Détermine si easter egg activé selon les critères atteints</t>
  </si>
  <si>
    <t>Message easter egg</t>
  </si>
  <si>
    <t>Nombre de périodes annuelles complètes encodées</t>
  </si>
  <si>
    <t>Nombre de périodes encodées avec indicateur</t>
  </si>
  <si>
    <t>Nombre de relevés de compteurs</t>
  </si>
  <si>
    <t>Nombre d'années avec répartition</t>
  </si>
  <si>
    <t>Résultat
utilisateur</t>
  </si>
  <si>
    <t>Easter egg activé ?</t>
  </si>
  <si>
    <t>Seuil requis</t>
  </si>
  <si>
    <t>Easter egg
(seuil modifiable comme on le souhaite)</t>
  </si>
  <si>
    <t>💧 Bravo, vous avez exploré toutes les fonctionnalités de ce tableur ! Le plus intéressant commence maintenant : suivre, comparer et progresser. À vous de faire parler vos données !
&gt;&gt; Votre expérience peut être utile à d’autres entreprises et votre retour peut nous aider à améliorer cet outil. N’hésitez pas à nous contacter pour en discuter via environnement@akt.be. &lt;&lt;</t>
  </si>
  <si>
    <t>Certaines cellules sont protégées et ne peuvent être modifiées car elles contiennent des formules. Cela évite d'éventuelles erreurs de manipulation dans le fichier.</t>
  </si>
  <si>
    <t>Compte les périodes avec une consommation et un coût &gt; 0 et une durée de période valide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</si>
</sst>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 0%"/>
    <numFmt numFmtId="165" formatCode="#\ ##0"/>
  </numFmts>
  <fonts count="29">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sz val="10"/>
      <name val="Arial"/>
      <family val="2"/>
    </font>
    <font>
      <sz val="11"/>
      <color rgb="FFC00000"/>
      <name val="Calibri"/>
      <family val="2"/>
      <scheme val="minor"/>
    </font>
    <font>
      <b/>
      <sz val="14"/>
      <name val="Calibri"/>
      <family val="2"/>
      <scheme val="minor"/>
    </font>
    <font>
      <b/>
      <sz val="11"/>
      <color rgb="FFC00000"/>
      <name val="Calibri"/>
      <family val="2"/>
      <scheme val="minor"/>
    </font>
    <font>
      <b/>
      <sz val="11"/>
      <color theme="3"/>
      <name val="Calibri"/>
      <family val="2"/>
      <scheme val="minor"/>
    </font>
    <font>
      <b/>
      <sz val="14"/>
      <color theme="1"/>
      <name val="Calibri"/>
      <family val="2"/>
      <scheme val="minor"/>
    </font>
    <font>
      <b/>
      <u/>
      <sz val="11"/>
      <color theme="4"/>
      <name val="Calibri"/>
      <family val="2"/>
      <scheme val="minor"/>
    </font>
    <font>
      <sz val="9"/>
      <color indexed="81"/>
      <name val="Tahoma"/>
      <family val="2"/>
    </font>
    <font>
      <b/>
      <sz val="9"/>
      <color indexed="81"/>
      <name val="Tahoma"/>
      <family val="2"/>
    </font>
    <font>
      <b/>
      <sz val="12"/>
      <color theme="3"/>
      <name val="Calibri"/>
      <family val="2"/>
      <scheme val="minor"/>
    </font>
    <font>
      <b/>
      <sz val="12"/>
      <color rgb="FFC00000"/>
      <name val="Calibri"/>
      <family val="2"/>
      <scheme val="minor"/>
    </font>
    <font>
      <b/>
      <sz val="11"/>
      <name val="Calibri"/>
      <family val="2"/>
      <scheme val="minor"/>
    </font>
    <font>
      <sz val="11"/>
      <color theme="1"/>
      <name val="Calibri"/>
      <family val="2"/>
    </font>
    <font>
      <sz val="11"/>
      <color theme="1"/>
      <name val="Aptos Narrow"/>
      <family val="2"/>
    </font>
    <font>
      <sz val="10"/>
      <color theme="1"/>
      <name val="Calibri"/>
      <family val="2"/>
      <scheme val="minor"/>
    </font>
    <font>
      <sz val="10"/>
      <color rgb="FFC00000"/>
      <name val="Calibri"/>
      <family val="2"/>
      <scheme val="minor"/>
    </font>
    <font>
      <b/>
      <sz val="10"/>
      <color theme="0"/>
      <name val="Calibri"/>
      <family val="2"/>
      <scheme val="minor"/>
    </font>
    <font>
      <sz val="11"/>
      <color theme="0"/>
      <name val="Calibri"/>
      <family val="2"/>
      <scheme val="minor"/>
    </font>
    <font>
      <sz val="10"/>
      <color theme="1"/>
      <name val="Arial Unicode MS"/>
    </font>
    <font>
      <sz val="11"/>
      <color theme="4"/>
      <name val="Calibri"/>
      <family val="2"/>
      <scheme val="minor"/>
    </font>
    <font>
      <b/>
      <sz val="11"/>
      <color theme="4"/>
      <name val="Calibri"/>
      <family val="2"/>
      <scheme val="minor"/>
    </font>
    <font>
      <b/>
      <sz val="12"/>
      <name val="Calibri"/>
      <family val="2"/>
      <scheme val="minor"/>
    </font>
    <font>
      <sz val="12"/>
      <color theme="1"/>
      <name val="Calibri"/>
      <family val="2"/>
      <scheme val="minor"/>
    </font>
    <font>
      <sz val="11"/>
      <color theme="8" tint="-0.249977111117893"/>
      <name val="Calibri"/>
      <family val="2"/>
      <scheme val="minor"/>
    </font>
  </fonts>
  <fills count="14">
    <fill>
      <patternFill patternType="none"/>
    </fill>
    <fill>
      <patternFill patternType="gray125"/>
    </fill>
    <fill>
      <patternFill patternType="solid">
        <fgColor theme="4" tint="0.79998168889431442"/>
        <bgColor indexed="64"/>
      </patternFill>
    </fill>
    <fill>
      <patternFill patternType="solid">
        <fgColor theme="4"/>
        <bgColor indexed="64"/>
      </patternFill>
    </fill>
    <fill>
      <patternFill patternType="solid">
        <fgColor theme="5"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6" tint="-0.249977111117893"/>
        <bgColor indexed="64"/>
      </patternFill>
    </fill>
    <fill>
      <patternFill patternType="solid">
        <fgColor theme="8" tint="0.79998168889431442"/>
        <bgColor indexed="64"/>
      </patternFill>
    </fill>
    <fill>
      <patternFill patternType="solid">
        <fgColor theme="8"/>
        <bgColor indexed="64"/>
      </patternFill>
    </fill>
    <fill>
      <patternFill patternType="solid">
        <fgColor theme="8" tint="0.39997558519241921"/>
        <bgColor indexed="64"/>
      </patternFill>
    </fill>
    <fill>
      <patternFill patternType="solid">
        <fgColor theme="8" tint="0.59999389629810485"/>
        <bgColor indexed="64"/>
      </patternFill>
    </fill>
  </fills>
  <borders count="5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bottom style="medium">
        <color indexed="64"/>
      </bottom>
      <diagonal/>
    </border>
    <border>
      <left style="thin">
        <color indexed="64"/>
      </left>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xf numFmtId="9" fontId="1" fillId="0" borderId="0" applyFont="0" applyFill="0" applyBorder="0" applyAlignment="0" applyProtection="0"/>
    <xf numFmtId="0" fontId="4" fillId="0" borderId="0"/>
    <xf numFmtId="0" fontId="5" fillId="0" borderId="0"/>
  </cellStyleXfs>
  <cellXfs count="194">
    <xf numFmtId="0" fontId="0" fillId="0" borderId="0" xfId="0"/>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0" fillId="0" borderId="16" xfId="0" applyBorder="1"/>
    <xf numFmtId="0" fontId="6" fillId="0" borderId="16" xfId="0" applyFont="1" applyBorder="1"/>
    <xf numFmtId="0" fontId="2" fillId="3" borderId="18" xfId="0" applyFont="1" applyFill="1" applyBorder="1" applyAlignment="1">
      <alignment horizontal="center" vertical="center" wrapText="1"/>
    </xf>
    <xf numFmtId="0" fontId="7" fillId="0" borderId="0" xfId="0" applyFont="1"/>
    <xf numFmtId="0" fontId="8" fillId="0" borderId="16" xfId="0" applyFont="1" applyBorder="1"/>
    <xf numFmtId="0" fontId="2" fillId="3" borderId="19" xfId="0" applyFont="1" applyFill="1" applyBorder="1" applyAlignment="1">
      <alignment horizontal="center" vertical="center"/>
    </xf>
    <xf numFmtId="16" fontId="0" fillId="0" borderId="0" xfId="0" applyNumberFormat="1"/>
    <xf numFmtId="14" fontId="0" fillId="0" borderId="0" xfId="0" applyNumberFormat="1"/>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2" fontId="0" fillId="0" borderId="0" xfId="0" applyNumberFormat="1" applyAlignment="1">
      <alignment horizontal="center"/>
    </xf>
    <xf numFmtId="0" fontId="6" fillId="5" borderId="16" xfId="0" applyFont="1" applyFill="1" applyBorder="1"/>
    <xf numFmtId="0" fontId="6" fillId="5" borderId="0" xfId="0" applyFont="1" applyFill="1"/>
    <xf numFmtId="0" fontId="0" fillId="5" borderId="0" xfId="0" applyFill="1"/>
    <xf numFmtId="14" fontId="0" fillId="2" borderId="0" xfId="0" applyNumberFormat="1" applyFill="1" applyAlignment="1">
      <alignment horizontal="center"/>
    </xf>
    <xf numFmtId="2" fontId="0" fillId="2" borderId="0" xfId="0" applyNumberFormat="1" applyFill="1" applyAlignment="1">
      <alignment horizontal="center"/>
    </xf>
    <xf numFmtId="0" fontId="9" fillId="6" borderId="0" xfId="0" applyFont="1" applyFill="1" applyAlignment="1">
      <alignment horizontal="center" vertical="center" wrapText="1"/>
    </xf>
    <xf numFmtId="0" fontId="0" fillId="6" borderId="9" xfId="0" applyFill="1" applyBorder="1" applyAlignment="1">
      <alignment horizontal="center" vertical="center"/>
    </xf>
    <xf numFmtId="2" fontId="0" fillId="6" borderId="9" xfId="0" applyNumberFormat="1" applyFill="1" applyBorder="1" applyAlignment="1">
      <alignment horizontal="center" vertical="center"/>
    </xf>
    <xf numFmtId="0" fontId="0" fillId="6" borderId="4" xfId="0" applyFill="1" applyBorder="1" applyAlignment="1">
      <alignment horizontal="center" vertical="center"/>
    </xf>
    <xf numFmtId="2" fontId="0" fillId="6" borderId="4" xfId="0" applyNumberFormat="1" applyFill="1" applyBorder="1" applyAlignment="1">
      <alignment horizontal="center" vertical="center"/>
    </xf>
    <xf numFmtId="0" fontId="0" fillId="6" borderId="14" xfId="0" applyFill="1" applyBorder="1" applyAlignment="1">
      <alignment horizontal="center" vertical="center"/>
    </xf>
    <xf numFmtId="2" fontId="0" fillId="6" borderId="14" xfId="0" applyNumberFormat="1" applyFill="1" applyBorder="1" applyAlignment="1">
      <alignment horizontal="center" vertical="center"/>
    </xf>
    <xf numFmtId="2" fontId="0" fillId="6" borderId="12" xfId="0" applyNumberFormat="1" applyFill="1" applyBorder="1" applyAlignment="1">
      <alignment horizontal="center" vertical="center"/>
    </xf>
    <xf numFmtId="2" fontId="0" fillId="6" borderId="15" xfId="0" applyNumberFormat="1" applyFill="1" applyBorder="1" applyAlignment="1">
      <alignment horizontal="center" vertical="center"/>
    </xf>
    <xf numFmtId="0" fontId="0" fillId="6" borderId="9" xfId="0" quotePrefix="1" applyFill="1" applyBorder="1" applyAlignment="1">
      <alignment horizontal="center" vertical="center"/>
    </xf>
    <xf numFmtId="2" fontId="0" fillId="6" borderId="9" xfId="0" quotePrefix="1" applyNumberFormat="1" applyFill="1" applyBorder="1" applyAlignment="1">
      <alignment horizontal="center" vertical="center"/>
    </xf>
    <xf numFmtId="2" fontId="3" fillId="6" borderId="20" xfId="0" applyNumberFormat="1" applyFont="1" applyFill="1" applyBorder="1" applyAlignment="1">
      <alignment horizontal="center" vertical="center"/>
    </xf>
    <xf numFmtId="0" fontId="0" fillId="6" borderId="16" xfId="0" applyFill="1" applyBorder="1" applyAlignment="1">
      <alignment horizontal="left"/>
    </xf>
    <xf numFmtId="0" fontId="0" fillId="6" borderId="26" xfId="0" applyFill="1" applyBorder="1" applyAlignment="1">
      <alignment horizontal="left"/>
    </xf>
    <xf numFmtId="0" fontId="0" fillId="6" borderId="27" xfId="0" applyFill="1" applyBorder="1" applyAlignment="1">
      <alignment horizontal="left"/>
    </xf>
    <xf numFmtId="0" fontId="10" fillId="5" borderId="21" xfId="0" applyFont="1" applyFill="1" applyBorder="1"/>
    <xf numFmtId="0" fontId="0" fillId="5" borderId="22" xfId="0" applyFill="1" applyBorder="1"/>
    <xf numFmtId="0" fontId="0" fillId="5" borderId="23" xfId="0" applyFill="1" applyBorder="1"/>
    <xf numFmtId="0" fontId="8" fillId="5" borderId="26" xfId="0" applyFont="1" applyFill="1" applyBorder="1"/>
    <xf numFmtId="0" fontId="0" fillId="5" borderId="25" xfId="0" applyFill="1" applyBorder="1"/>
    <xf numFmtId="0" fontId="0" fillId="5" borderId="24" xfId="0" applyFill="1" applyBorder="1"/>
    <xf numFmtId="0" fontId="14" fillId="5" borderId="24" xfId="0" applyFont="1" applyFill="1" applyBorder="1" applyAlignment="1">
      <alignment vertical="center"/>
    </xf>
    <xf numFmtId="0" fontId="14" fillId="5" borderId="24" xfId="0" applyFont="1" applyFill="1" applyBorder="1"/>
    <xf numFmtId="0" fontId="0" fillId="5" borderId="26" xfId="0" applyFill="1" applyBorder="1"/>
    <xf numFmtId="0" fontId="0" fillId="5" borderId="16" xfId="0" applyFill="1" applyBorder="1"/>
    <xf numFmtId="0" fontId="0" fillId="5" borderId="27" xfId="0" applyFill="1" applyBorder="1"/>
    <xf numFmtId="0" fontId="2" fillId="3" borderId="4" xfId="0" applyFont="1" applyFill="1" applyBorder="1" applyAlignment="1">
      <alignment horizontal="left"/>
    </xf>
    <xf numFmtId="0" fontId="2" fillId="3" borderId="28" xfId="0" applyFont="1" applyFill="1" applyBorder="1" applyAlignment="1">
      <alignment horizontal="left"/>
    </xf>
    <xf numFmtId="0" fontId="2" fillId="3" borderId="29" xfId="0" applyFont="1" applyFill="1" applyBorder="1" applyAlignment="1">
      <alignment horizontal="left"/>
    </xf>
    <xf numFmtId="0" fontId="15" fillId="4" borderId="0" xfId="0" applyFont="1" applyFill="1" applyAlignment="1">
      <alignment horizontal="center" vertical="center"/>
    </xf>
    <xf numFmtId="0" fontId="0" fillId="7" borderId="24" xfId="0" applyFill="1" applyBorder="1" applyAlignment="1">
      <alignment horizontal="left"/>
    </xf>
    <xf numFmtId="0" fontId="0" fillId="7" borderId="0" xfId="0" applyFill="1" applyAlignment="1">
      <alignment horizontal="left"/>
    </xf>
    <xf numFmtId="0" fontId="0" fillId="7" borderId="25" xfId="0" applyFill="1" applyBorder="1" applyAlignment="1">
      <alignment horizontal="left"/>
    </xf>
    <xf numFmtId="0" fontId="0" fillId="8" borderId="24" xfId="0" applyFill="1" applyBorder="1" applyAlignment="1">
      <alignment horizontal="left"/>
    </xf>
    <xf numFmtId="0" fontId="0" fillId="8" borderId="0" xfId="0" applyFill="1" applyAlignment="1">
      <alignment horizontal="left"/>
    </xf>
    <xf numFmtId="0" fontId="0" fillId="8" borderId="25" xfId="0" applyFill="1" applyBorder="1" applyAlignment="1">
      <alignment horizontal="left"/>
    </xf>
    <xf numFmtId="0" fontId="2" fillId="3" borderId="2"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30"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3" fillId="6" borderId="32" xfId="0" applyFont="1" applyFill="1" applyBorder="1" applyAlignment="1">
      <alignment horizontal="center" vertical="center"/>
    </xf>
    <xf numFmtId="164" fontId="0" fillId="6" borderId="4" xfId="1" applyNumberFormat="1" applyFont="1" applyFill="1" applyBorder="1" applyAlignment="1">
      <alignment horizontal="center" vertical="center"/>
    </xf>
    <xf numFmtId="0" fontId="0" fillId="0" borderId="32" xfId="0" applyBorder="1" applyAlignment="1">
      <alignment horizontal="center" vertical="center"/>
    </xf>
    <xf numFmtId="164" fontId="0" fillId="6" borderId="14" xfId="1" applyNumberFormat="1" applyFont="1" applyFill="1" applyBorder="1" applyAlignment="1">
      <alignment horizontal="center" vertical="center"/>
    </xf>
    <xf numFmtId="164" fontId="0" fillId="6" borderId="9" xfId="1" quotePrefix="1" applyNumberFormat="1" applyFont="1" applyFill="1" applyBorder="1" applyAlignment="1">
      <alignment horizontal="center" vertical="center"/>
    </xf>
    <xf numFmtId="2" fontId="0" fillId="6" borderId="10" xfId="0" applyNumberFormat="1" applyFill="1" applyBorder="1" applyAlignment="1">
      <alignment horizontal="center" vertical="center"/>
    </xf>
    <xf numFmtId="0" fontId="8" fillId="0" borderId="0" xfId="0" applyFont="1"/>
    <xf numFmtId="0" fontId="6" fillId="0" borderId="0" xfId="0" applyFont="1"/>
    <xf numFmtId="0" fontId="6" fillId="0" borderId="0" xfId="0" applyFont="1" applyAlignment="1">
      <alignment horizontal="left" vertical="top" wrapText="1"/>
    </xf>
    <xf numFmtId="2" fontId="0" fillId="0" borderId="0" xfId="0" applyNumberFormat="1"/>
    <xf numFmtId="0" fontId="2" fillId="3" borderId="1" xfId="0" applyFont="1" applyFill="1" applyBorder="1" applyAlignment="1">
      <alignment horizontal="center" vertical="center" wrapText="1"/>
    </xf>
    <xf numFmtId="14" fontId="0" fillId="7" borderId="8" xfId="0" applyNumberFormat="1" applyFill="1" applyBorder="1" applyAlignment="1" applyProtection="1">
      <alignment horizontal="center" vertical="center"/>
      <protection locked="0"/>
    </xf>
    <xf numFmtId="14" fontId="0" fillId="7" borderId="9" xfId="0" applyNumberFormat="1" applyFill="1" applyBorder="1" applyAlignment="1" applyProtection="1">
      <alignment horizontal="center" vertical="center"/>
      <protection locked="0"/>
    </xf>
    <xf numFmtId="2" fontId="0" fillId="7" borderId="9" xfId="0" applyNumberFormat="1" applyFill="1" applyBorder="1" applyAlignment="1" applyProtection="1">
      <alignment horizontal="center" vertical="center"/>
      <protection locked="0"/>
    </xf>
    <xf numFmtId="14" fontId="0" fillId="7" borderId="11" xfId="0" applyNumberFormat="1" applyFill="1" applyBorder="1" applyAlignment="1" applyProtection="1">
      <alignment horizontal="center" vertical="center"/>
      <protection locked="0"/>
    </xf>
    <xf numFmtId="14" fontId="0" fillId="7" borderId="4" xfId="0" applyNumberFormat="1" applyFill="1" applyBorder="1" applyAlignment="1" applyProtection="1">
      <alignment horizontal="center" vertical="center"/>
      <protection locked="0"/>
    </xf>
    <xf numFmtId="2" fontId="0" fillId="7" borderId="4" xfId="0" applyNumberFormat="1" applyFill="1" applyBorder="1" applyAlignment="1" applyProtection="1">
      <alignment horizontal="center" vertical="center"/>
      <protection locked="0"/>
    </xf>
    <xf numFmtId="0" fontId="16" fillId="7" borderId="3" xfId="0" applyFont="1" applyFill="1" applyBorder="1" applyAlignment="1" applyProtection="1">
      <alignment horizontal="center"/>
      <protection locked="0"/>
    </xf>
    <xf numFmtId="14" fontId="0" fillId="7" borderId="13" xfId="0" applyNumberFormat="1" applyFill="1" applyBorder="1" applyAlignment="1" applyProtection="1">
      <alignment horizontal="center" vertical="center"/>
      <protection locked="0"/>
    </xf>
    <xf numFmtId="0" fontId="2" fillId="3" borderId="33" xfId="0" applyFont="1" applyFill="1" applyBorder="1" applyAlignment="1">
      <alignment horizontal="center" vertical="center" wrapText="1"/>
    </xf>
    <xf numFmtId="0" fontId="0" fillId="5" borderId="24" xfId="0" applyFill="1" applyBorder="1" applyAlignment="1">
      <alignment horizontal="left"/>
    </xf>
    <xf numFmtId="0" fontId="0" fillId="5" borderId="0" xfId="0" applyFill="1" applyAlignment="1">
      <alignment horizontal="left"/>
    </xf>
    <xf numFmtId="0" fontId="0" fillId="5" borderId="25" xfId="0" applyFill="1" applyBorder="1" applyAlignment="1">
      <alignment horizontal="left"/>
    </xf>
    <xf numFmtId="0" fontId="2" fillId="3" borderId="5" xfId="0" applyFont="1" applyFill="1" applyBorder="1" applyAlignment="1">
      <alignment horizontal="left" vertical="center"/>
    </xf>
    <xf numFmtId="0" fontId="6" fillId="3" borderId="37" xfId="0" applyFont="1" applyFill="1" applyBorder="1" applyAlignment="1">
      <alignment horizontal="left" vertical="top"/>
    </xf>
    <xf numFmtId="0" fontId="16" fillId="7" borderId="1" xfId="0" applyFont="1" applyFill="1" applyBorder="1" applyAlignment="1" applyProtection="1">
      <alignment horizontal="center"/>
      <protection locked="0"/>
    </xf>
    <xf numFmtId="2" fontId="0" fillId="7" borderId="8" xfId="0" applyNumberFormat="1" applyFill="1" applyBorder="1" applyAlignment="1" applyProtection="1">
      <alignment horizontal="center" vertical="center"/>
      <protection locked="0"/>
    </xf>
    <xf numFmtId="2" fontId="0" fillId="7" borderId="40" xfId="0" applyNumberFormat="1" applyFill="1" applyBorder="1" applyAlignment="1" applyProtection="1">
      <alignment horizontal="center" vertical="center"/>
      <protection locked="0"/>
    </xf>
    <xf numFmtId="2" fontId="0" fillId="7" borderId="11" xfId="0" applyNumberFormat="1" applyFill="1" applyBorder="1" applyAlignment="1" applyProtection="1">
      <alignment horizontal="center" vertical="center"/>
      <protection locked="0"/>
    </xf>
    <xf numFmtId="2" fontId="0" fillId="7" borderId="41" xfId="0" applyNumberFormat="1" applyFill="1" applyBorder="1" applyAlignment="1" applyProtection="1">
      <alignment horizontal="center" vertical="center"/>
      <protection locked="0"/>
    </xf>
    <xf numFmtId="2" fontId="0" fillId="7" borderId="49" xfId="0" applyNumberFormat="1" applyFill="1" applyBorder="1" applyAlignment="1" applyProtection="1">
      <alignment horizontal="center" vertical="center"/>
      <protection locked="0"/>
    </xf>
    <xf numFmtId="2" fontId="0" fillId="7" borderId="50" xfId="0" applyNumberFormat="1" applyFill="1" applyBorder="1" applyAlignment="1" applyProtection="1">
      <alignment horizontal="center" vertical="center"/>
      <protection locked="0"/>
    </xf>
    <xf numFmtId="2" fontId="0" fillId="7" borderId="21" xfId="0" applyNumberFormat="1" applyFill="1" applyBorder="1" applyAlignment="1" applyProtection="1">
      <alignment horizontal="center" vertical="center"/>
      <protection locked="0"/>
    </xf>
    <xf numFmtId="0" fontId="19" fillId="0" borderId="0" xfId="0" applyFont="1"/>
    <xf numFmtId="0" fontId="20" fillId="0" borderId="16" xfId="0" applyFont="1" applyBorder="1"/>
    <xf numFmtId="0" fontId="20" fillId="0" borderId="0" xfId="0" applyFont="1"/>
    <xf numFmtId="0" fontId="0" fillId="0" borderId="0" xfId="0" applyAlignment="1">
      <alignment horizontal="center" vertical="center"/>
    </xf>
    <xf numFmtId="0" fontId="21" fillId="3" borderId="8" xfId="0" applyFont="1" applyFill="1" applyBorder="1" applyAlignment="1">
      <alignment horizontal="center" vertical="center" wrapText="1"/>
    </xf>
    <xf numFmtId="0" fontId="21" fillId="3" borderId="9"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3" borderId="38" xfId="0" applyFont="1" applyFill="1" applyBorder="1" applyAlignment="1">
      <alignment horizontal="center" vertical="center"/>
    </xf>
    <xf numFmtId="2" fontId="0" fillId="6" borderId="38" xfId="0" applyNumberFormat="1" applyFill="1" applyBorder="1" applyAlignment="1">
      <alignment horizontal="center" vertical="center"/>
    </xf>
    <xf numFmtId="164" fontId="0" fillId="6" borderId="45" xfId="1" quotePrefix="1" applyNumberFormat="1" applyFont="1" applyFill="1" applyBorder="1" applyAlignment="1" applyProtection="1">
      <alignment horizontal="center" vertical="center"/>
    </xf>
    <xf numFmtId="9" fontId="19" fillId="2" borderId="11" xfId="1" quotePrefix="1" applyFont="1" applyFill="1" applyBorder="1" applyAlignment="1" applyProtection="1">
      <alignment horizontal="center" vertical="center"/>
    </xf>
    <xf numFmtId="9" fontId="19" fillId="2" borderId="4" xfId="1" quotePrefix="1" applyFont="1" applyFill="1" applyBorder="1" applyAlignment="1" applyProtection="1">
      <alignment horizontal="center" vertical="center"/>
    </xf>
    <xf numFmtId="9" fontId="19" fillId="2" borderId="12" xfId="1" quotePrefix="1" applyFont="1" applyFill="1" applyBorder="1" applyAlignment="1" applyProtection="1">
      <alignment horizontal="center" vertical="center"/>
    </xf>
    <xf numFmtId="0" fontId="2" fillId="3" borderId="34" xfId="0" applyFont="1" applyFill="1" applyBorder="1" applyAlignment="1">
      <alignment horizontal="center" vertical="center"/>
    </xf>
    <xf numFmtId="2" fontId="0" fillId="6" borderId="34" xfId="0" applyNumberFormat="1" applyFill="1" applyBorder="1" applyAlignment="1">
      <alignment horizontal="center" vertical="center"/>
    </xf>
    <xf numFmtId="164" fontId="0" fillId="6" borderId="28" xfId="1" applyNumberFormat="1" applyFont="1" applyFill="1" applyBorder="1" applyAlignment="1" applyProtection="1">
      <alignment horizontal="center" vertical="center"/>
    </xf>
    <xf numFmtId="0" fontId="2" fillId="3" borderId="35" xfId="0" applyFont="1" applyFill="1" applyBorder="1" applyAlignment="1">
      <alignment horizontal="center" vertical="center"/>
    </xf>
    <xf numFmtId="2" fontId="0" fillId="6" borderId="35" xfId="0" applyNumberFormat="1" applyFill="1" applyBorder="1" applyAlignment="1">
      <alignment horizontal="center" vertical="center"/>
    </xf>
    <xf numFmtId="164" fontId="0" fillId="6" borderId="46" xfId="1" applyNumberFormat="1" applyFont="1" applyFill="1" applyBorder="1" applyAlignment="1" applyProtection="1">
      <alignment horizontal="center" vertical="center"/>
    </xf>
    <xf numFmtId="9" fontId="19" fillId="2" borderId="13" xfId="1" quotePrefix="1" applyFont="1" applyFill="1" applyBorder="1" applyAlignment="1" applyProtection="1">
      <alignment horizontal="center" vertical="center"/>
    </xf>
    <xf numFmtId="9" fontId="19" fillId="2" borderId="14" xfId="1" quotePrefix="1" applyFont="1" applyFill="1" applyBorder="1" applyAlignment="1" applyProtection="1">
      <alignment horizontal="center" vertical="center"/>
    </xf>
    <xf numFmtId="9" fontId="19" fillId="2" borderId="15" xfId="1" quotePrefix="1" applyFont="1" applyFill="1" applyBorder="1" applyAlignment="1" applyProtection="1">
      <alignment horizontal="center" vertical="center"/>
    </xf>
    <xf numFmtId="0" fontId="2" fillId="3" borderId="39" xfId="0" applyFont="1" applyFill="1" applyBorder="1" applyAlignment="1">
      <alignment horizontal="center" vertical="center"/>
    </xf>
    <xf numFmtId="2" fontId="3" fillId="6" borderId="5" xfId="0" applyNumberFormat="1" applyFont="1" applyFill="1" applyBorder="1" applyAlignment="1">
      <alignment horizontal="center" vertical="center"/>
    </xf>
    <xf numFmtId="2" fontId="3" fillId="6" borderId="6" xfId="0" applyNumberFormat="1" applyFont="1" applyFill="1" applyBorder="1" applyAlignment="1">
      <alignment horizontal="center" vertical="center"/>
    </xf>
    <xf numFmtId="2" fontId="3" fillId="6" borderId="7" xfId="0" applyNumberFormat="1" applyFont="1" applyFill="1" applyBorder="1" applyAlignment="1">
      <alignment horizontal="center" vertical="center"/>
    </xf>
    <xf numFmtId="0" fontId="3" fillId="7" borderId="27" xfId="0" applyFont="1" applyFill="1" applyBorder="1" applyAlignment="1" applyProtection="1">
      <alignment horizontal="center"/>
      <protection locked="0"/>
    </xf>
    <xf numFmtId="0" fontId="2" fillId="9" borderId="30" xfId="0" applyFont="1" applyFill="1" applyBorder="1" applyAlignment="1">
      <alignment horizontal="center" vertical="center" wrapText="1"/>
    </xf>
    <xf numFmtId="0" fontId="22" fillId="0" borderId="0" xfId="0" applyFont="1"/>
    <xf numFmtId="165" fontId="0" fillId="7" borderId="9" xfId="0" applyNumberFormat="1" applyFill="1" applyBorder="1" applyAlignment="1" applyProtection="1">
      <alignment horizontal="center" vertical="center"/>
      <protection locked="0"/>
    </xf>
    <xf numFmtId="165" fontId="0" fillId="7" borderId="4" xfId="0" applyNumberFormat="1" applyFill="1" applyBorder="1" applyAlignment="1" applyProtection="1">
      <alignment horizontal="center" vertical="center"/>
      <protection locked="0"/>
    </xf>
    <xf numFmtId="165" fontId="0" fillId="7" borderId="14" xfId="0" applyNumberFormat="1" applyFill="1" applyBorder="1" applyAlignment="1" applyProtection="1">
      <alignment horizontal="center" vertical="center"/>
      <protection locked="0"/>
    </xf>
    <xf numFmtId="165" fontId="0" fillId="8" borderId="8" xfId="0" applyNumberFormat="1" applyFill="1" applyBorder="1" applyAlignment="1" applyProtection="1">
      <alignment horizontal="center" vertical="center"/>
      <protection locked="0"/>
    </xf>
    <xf numFmtId="165" fontId="0" fillId="8" borderId="11" xfId="0" applyNumberFormat="1" applyFill="1" applyBorder="1" applyAlignment="1" applyProtection="1">
      <alignment horizontal="center" vertical="center"/>
      <protection locked="0"/>
    </xf>
    <xf numFmtId="165" fontId="0" fillId="8" borderId="13" xfId="0" applyNumberFormat="1" applyFill="1" applyBorder="1" applyAlignment="1" applyProtection="1">
      <alignment horizontal="center" vertical="center"/>
      <protection locked="0"/>
    </xf>
    <xf numFmtId="14" fontId="0" fillId="7" borderId="14" xfId="0" applyNumberFormat="1" applyFill="1" applyBorder="1" applyAlignment="1" applyProtection="1">
      <alignment horizontal="center" vertical="center"/>
      <protection locked="0"/>
    </xf>
    <xf numFmtId="0" fontId="0" fillId="0" borderId="36" xfId="0" applyBorder="1" applyAlignment="1" applyProtection="1">
      <alignment horizontal="left" vertical="center"/>
      <protection locked="0"/>
    </xf>
    <xf numFmtId="0" fontId="0" fillId="0" borderId="34" xfId="0" applyBorder="1" applyAlignment="1" applyProtection="1">
      <alignment horizontal="left" vertical="center"/>
      <protection locked="0"/>
    </xf>
    <xf numFmtId="0" fontId="0" fillId="0" borderId="35" xfId="0" applyBorder="1" applyAlignment="1" applyProtection="1">
      <alignment horizontal="left" vertical="center"/>
      <protection locked="0"/>
    </xf>
    <xf numFmtId="2" fontId="0" fillId="0" borderId="10" xfId="0" applyNumberFormat="1" applyBorder="1" applyAlignment="1" applyProtection="1">
      <alignment horizontal="left" vertical="center"/>
      <protection locked="0"/>
    </xf>
    <xf numFmtId="2" fontId="0" fillId="0" borderId="12" xfId="0" applyNumberFormat="1" applyBorder="1" applyAlignment="1" applyProtection="1">
      <alignment horizontal="left" vertical="center"/>
      <protection locked="0"/>
    </xf>
    <xf numFmtId="2" fontId="0" fillId="0" borderId="15" xfId="0" applyNumberFormat="1" applyBorder="1" applyAlignment="1" applyProtection="1">
      <alignment horizontal="left" vertical="center"/>
      <protection locked="0"/>
    </xf>
    <xf numFmtId="0" fontId="0" fillId="0" borderId="51" xfId="0" applyBorder="1" applyAlignment="1" applyProtection="1">
      <alignment horizontal="left" vertical="center"/>
      <protection locked="0"/>
    </xf>
    <xf numFmtId="0" fontId="0" fillId="0" borderId="47" xfId="0" applyBorder="1" applyAlignment="1" applyProtection="1">
      <alignment horizontal="left" vertical="center"/>
      <protection locked="0"/>
    </xf>
    <xf numFmtId="0" fontId="0" fillId="0" borderId="48" xfId="0" applyBorder="1" applyAlignment="1" applyProtection="1">
      <alignment horizontal="left" vertical="center"/>
      <protection locked="0"/>
    </xf>
    <xf numFmtId="0" fontId="22" fillId="9" borderId="42" xfId="0" applyFont="1" applyFill="1" applyBorder="1" applyAlignment="1">
      <alignment vertical="center"/>
    </xf>
    <xf numFmtId="0" fontId="2" fillId="9" borderId="43" xfId="0" applyFont="1" applyFill="1" applyBorder="1" applyAlignment="1">
      <alignment horizontal="right" vertical="center"/>
    </xf>
    <xf numFmtId="0" fontId="22" fillId="9" borderId="39" xfId="0" applyFont="1" applyFill="1" applyBorder="1" applyAlignment="1">
      <alignment vertical="center"/>
    </xf>
    <xf numFmtId="0" fontId="2" fillId="9" borderId="32" xfId="0" applyFont="1" applyFill="1" applyBorder="1" applyAlignment="1">
      <alignment horizontal="right" vertical="center"/>
    </xf>
    <xf numFmtId="0" fontId="2" fillId="9" borderId="9" xfId="0" applyFont="1" applyFill="1" applyBorder="1" applyAlignment="1">
      <alignment horizontal="center" vertical="center"/>
    </xf>
    <xf numFmtId="0" fontId="2" fillId="9" borderId="10" xfId="0" applyFont="1" applyFill="1" applyBorder="1" applyAlignment="1">
      <alignment horizontal="center" vertical="center"/>
    </xf>
    <xf numFmtId="0" fontId="0" fillId="8" borderId="14" xfId="0" applyFill="1" applyBorder="1" applyAlignment="1" applyProtection="1">
      <alignment horizontal="center" vertical="center"/>
      <protection locked="0"/>
    </xf>
    <xf numFmtId="0" fontId="0" fillId="8" borderId="15" xfId="0" applyFill="1" applyBorder="1" applyAlignment="1" applyProtection="1">
      <alignment horizontal="center" vertical="center"/>
      <protection locked="0"/>
    </xf>
    <xf numFmtId="0" fontId="3" fillId="8" borderId="12" xfId="0" applyFont="1" applyFill="1" applyBorder="1" applyAlignment="1" applyProtection="1">
      <alignment horizontal="center"/>
      <protection locked="0"/>
    </xf>
    <xf numFmtId="0" fontId="3" fillId="8" borderId="15" xfId="0" applyFont="1" applyFill="1" applyBorder="1" applyAlignment="1" applyProtection="1">
      <alignment horizontal="center"/>
      <protection locked="0"/>
    </xf>
    <xf numFmtId="0" fontId="23" fillId="0" borderId="0" xfId="0" applyFont="1" applyAlignment="1">
      <alignment vertical="center"/>
    </xf>
    <xf numFmtId="0" fontId="25" fillId="0" borderId="0" xfId="0" applyFont="1"/>
    <xf numFmtId="0" fontId="25" fillId="0" borderId="16" xfId="0" applyFont="1" applyBorder="1"/>
    <xf numFmtId="0" fontId="16" fillId="0" borderId="16" xfId="0" applyFont="1" applyBorder="1"/>
    <xf numFmtId="0" fontId="24" fillId="0" borderId="0" xfId="0" applyFont="1"/>
    <xf numFmtId="0" fontId="27" fillId="0" borderId="0" xfId="0" applyFont="1" applyAlignment="1">
      <alignment vertical="center"/>
    </xf>
    <xf numFmtId="0" fontId="0" fillId="0" borderId="0" xfId="0" applyAlignment="1">
      <alignment vertical="center"/>
    </xf>
    <xf numFmtId="0" fontId="28" fillId="0" borderId="0" xfId="0" applyFont="1" applyAlignment="1">
      <alignment vertical="center"/>
    </xf>
    <xf numFmtId="0" fontId="2" fillId="11" borderId="0" xfId="0" applyFont="1" applyFill="1" applyAlignment="1">
      <alignment horizontal="center" vertical="center" wrapText="1"/>
    </xf>
    <xf numFmtId="0" fontId="2" fillId="11" borderId="0" xfId="0" applyFont="1" applyFill="1" applyAlignment="1">
      <alignment horizontal="left"/>
    </xf>
    <xf numFmtId="0" fontId="0" fillId="11" borderId="0" xfId="0" applyFill="1"/>
    <xf numFmtId="0" fontId="2" fillId="11" borderId="0" xfId="0" applyFont="1" applyFill="1" applyAlignment="1">
      <alignment horizontal="center" vertical="center"/>
    </xf>
    <xf numFmtId="0" fontId="2" fillId="11" borderId="0" xfId="0" applyFont="1" applyFill="1"/>
    <xf numFmtId="0" fontId="0" fillId="10" borderId="0" xfId="0" applyFill="1" applyAlignment="1">
      <alignment vertical="center"/>
    </xf>
    <xf numFmtId="0" fontId="0" fillId="10" borderId="0" xfId="0" applyFill="1"/>
    <xf numFmtId="0" fontId="3" fillId="12" borderId="0" xfId="0" applyFont="1" applyFill="1" applyAlignment="1">
      <alignment horizontal="center" vertical="center"/>
    </xf>
    <xf numFmtId="0" fontId="0" fillId="13" borderId="0" xfId="0" applyFill="1" applyAlignment="1">
      <alignment horizontal="center" vertical="center"/>
    </xf>
    <xf numFmtId="0" fontId="26" fillId="0" borderId="0" xfId="0" applyFont="1" applyAlignment="1">
      <alignment horizontal="center" vertical="center" wrapText="1"/>
    </xf>
    <xf numFmtId="0" fontId="2" fillId="9" borderId="17" xfId="0" applyFont="1" applyFill="1" applyBorder="1" applyAlignment="1">
      <alignment horizontal="right"/>
    </xf>
    <xf numFmtId="0" fontId="2" fillId="9" borderId="29" xfId="0" applyFont="1" applyFill="1" applyBorder="1" applyAlignment="1">
      <alignment horizontal="right"/>
    </xf>
    <xf numFmtId="0" fontId="2" fillId="9" borderId="2" xfId="0" applyFont="1" applyFill="1" applyBorder="1" applyAlignment="1">
      <alignment horizontal="center"/>
    </xf>
    <xf numFmtId="0" fontId="2" fillId="9" borderId="45" xfId="0" applyFont="1" applyFill="1" applyBorder="1" applyAlignment="1">
      <alignment horizontal="center"/>
    </xf>
    <xf numFmtId="0" fontId="2" fillId="9" borderId="52" xfId="0" applyFont="1" applyFill="1" applyBorder="1" applyAlignment="1">
      <alignment horizontal="center"/>
    </xf>
    <xf numFmtId="0" fontId="2" fillId="9" borderId="53" xfId="0" applyFont="1" applyFill="1" applyBorder="1" applyAlignment="1">
      <alignment horizontal="right"/>
    </xf>
    <xf numFmtId="0" fontId="2" fillId="9" borderId="54" xfId="0" applyFont="1" applyFill="1" applyBorder="1" applyAlignment="1">
      <alignment horizontal="right"/>
    </xf>
    <xf numFmtId="0" fontId="2" fillId="11" borderId="0" xfId="0" applyFont="1" applyFill="1" applyAlignment="1">
      <alignment horizontal="center" vertical="center" wrapText="1"/>
    </xf>
    <xf numFmtId="0" fontId="0" fillId="5" borderId="24" xfId="0" applyFill="1" applyBorder="1" applyAlignment="1">
      <alignment horizontal="left" wrapText="1"/>
    </xf>
    <xf numFmtId="0" fontId="0" fillId="5" borderId="0" xfId="0" applyFill="1" applyAlignment="1">
      <alignment horizontal="left" wrapText="1"/>
    </xf>
    <xf numFmtId="0" fontId="0" fillId="5" borderId="25" xfId="0" applyFill="1" applyBorder="1" applyAlignment="1">
      <alignment horizontal="left" wrapText="1"/>
    </xf>
    <xf numFmtId="0" fontId="0" fillId="5" borderId="24" xfId="0" applyFill="1" applyBorder="1" applyAlignment="1">
      <alignment horizontal="left" vertical="top" wrapText="1"/>
    </xf>
    <xf numFmtId="0" fontId="0" fillId="5" borderId="0" xfId="0" applyFill="1" applyAlignment="1">
      <alignment horizontal="left" vertical="top" wrapText="1"/>
    </xf>
    <xf numFmtId="0" fontId="0" fillId="5" borderId="25" xfId="0" applyFill="1" applyBorder="1" applyAlignment="1">
      <alignment horizontal="left" vertical="top" wrapText="1"/>
    </xf>
    <xf numFmtId="0" fontId="0" fillId="5" borderId="24" xfId="0" applyFill="1" applyBorder="1" applyAlignment="1">
      <alignment horizontal="left"/>
    </xf>
    <xf numFmtId="0" fontId="0" fillId="5" borderId="0" xfId="0" applyFill="1" applyAlignment="1">
      <alignment horizontal="left"/>
    </xf>
    <xf numFmtId="0" fontId="0" fillId="5" borderId="25" xfId="0" applyFill="1" applyBorder="1" applyAlignment="1">
      <alignment horizontal="left"/>
    </xf>
    <xf numFmtId="0" fontId="8" fillId="0" borderId="0" xfId="0" applyFont="1"/>
    <xf numFmtId="0" fontId="2" fillId="3" borderId="42" xfId="0" applyFont="1" applyFill="1" applyBorder="1" applyAlignment="1">
      <alignment horizontal="center" vertical="center" wrapText="1"/>
    </xf>
    <xf numFmtId="0" fontId="2" fillId="3" borderId="43"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3" borderId="21" xfId="0" applyFont="1" applyFill="1" applyBorder="1" applyAlignment="1">
      <alignment horizontal="center"/>
    </xf>
    <xf numFmtId="0" fontId="2" fillId="3" borderId="22" xfId="0" applyFont="1" applyFill="1" applyBorder="1" applyAlignment="1">
      <alignment horizontal="center"/>
    </xf>
    <xf numFmtId="0" fontId="2" fillId="3" borderId="23" xfId="0" applyFont="1" applyFill="1" applyBorder="1" applyAlignment="1">
      <alignment horizontal="center"/>
    </xf>
    <xf numFmtId="0" fontId="9" fillId="0" borderId="26" xfId="0" applyFont="1" applyBorder="1" applyAlignment="1">
      <alignment horizontal="right"/>
    </xf>
    <xf numFmtId="0" fontId="9" fillId="0" borderId="16" xfId="0" applyFont="1" applyBorder="1" applyAlignment="1">
      <alignment horizontal="right"/>
    </xf>
  </cellXfs>
  <cellStyles count="4">
    <cellStyle name="Normal" xfId="0" builtinId="0"/>
    <cellStyle name="Normal 2" xfId="2" xr:uid="{00000000-0005-0000-0000-000001000000}"/>
    <cellStyle name="Normal 3" xfId="3" xr:uid="{00000000-0005-0000-0000-000002000000}"/>
    <cellStyle name="Pourcentage" xfId="1" builtinId="5"/>
  </cellStyles>
  <dxfs count="4">
    <dxf>
      <font>
        <b/>
        <i val="0"/>
        <color rgb="FFC00000"/>
      </font>
      <fill>
        <patternFill>
          <bgColor theme="5" tint="0.59996337778862885"/>
        </patternFill>
      </fill>
    </dxf>
    <dxf>
      <font>
        <b/>
        <i val="0"/>
        <color rgb="FFC00000"/>
      </font>
      <fill>
        <patternFill>
          <bgColor theme="5" tint="0.59996337778862885"/>
        </patternFill>
      </fill>
    </dxf>
    <dxf>
      <font>
        <b/>
        <i val="0"/>
        <color rgb="FFC00000"/>
      </font>
      <fill>
        <patternFill>
          <bgColor theme="5" tint="0.59996337778862885"/>
        </patternFill>
      </fill>
    </dxf>
    <dxf>
      <font>
        <b/>
        <i val="0"/>
        <strike val="0"/>
        <color theme="8" tint="-0.24994659260841701"/>
      </font>
      <fill>
        <patternFill>
          <bgColor theme="8" tint="0.79998168889431442"/>
        </patternFill>
      </fill>
      <border>
        <left style="thin">
          <color theme="8" tint="-0.24994659260841701"/>
        </left>
        <right style="thin">
          <color theme="8" tint="-0.24994659260841701"/>
        </right>
        <top style="thin">
          <color theme="8" tint="-0.24994659260841701"/>
        </top>
        <bottom style="thin">
          <color theme="8" tint="-0.24994659260841701"/>
        </bottom>
        <vertical/>
        <horizontal/>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6.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7.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8.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19"/>
    </mc:Choice>
    <mc:Fallback>
      <c:style val="19"/>
    </mc:Fallback>
  </mc:AlternateContent>
  <c:chart>
    <c:title>
      <c:tx>
        <c:rich>
          <a:bodyPr/>
          <a:lstStyle/>
          <a:p>
            <a:pPr>
              <a:defRPr sz="1200"/>
            </a:pPr>
            <a:r>
              <a:rPr lang="en-US" sz="1400"/>
              <a:t>Évolution de la consommation et du coût annuel</a:t>
            </a:r>
          </a:p>
        </c:rich>
      </c:tx>
      <c:overlay val="0"/>
    </c:title>
    <c:autoTitleDeleted val="0"/>
    <c:plotArea>
      <c:layout>
        <c:manualLayout>
          <c:layoutTarget val="inner"/>
          <c:xMode val="edge"/>
          <c:yMode val="edge"/>
          <c:x val="0.11237109033403832"/>
          <c:y val="0.13345308641975309"/>
          <c:w val="0.77047488067308489"/>
          <c:h val="0.65655444444444433"/>
        </c:manualLayout>
      </c:layout>
      <c:barChart>
        <c:barDir val="col"/>
        <c:grouping val="clustered"/>
        <c:varyColors val="0"/>
        <c:ser>
          <c:idx val="0"/>
          <c:order val="0"/>
          <c:tx>
            <c:v>Consommation</c:v>
          </c:tx>
          <c:invertIfNegative val="0"/>
          <c:cat>
            <c:strRef>
              <c:f>'Suivi annuel'!$A$7:$A$18</c:f>
              <c:strCache>
                <c:ptCount val="12"/>
                <c:pt idx="0">
                  <c:v>2020-2021</c:v>
                </c:pt>
                <c:pt idx="1">
                  <c:v>2021-2022</c:v>
                </c:pt>
                <c:pt idx="2">
                  <c:v>2022-2023</c:v>
                </c:pt>
                <c:pt idx="3">
                  <c:v>2023-2024</c:v>
                </c:pt>
                <c:pt idx="4">
                  <c:v>2024-2025</c:v>
                </c:pt>
                <c:pt idx="5">
                  <c:v>2025-2026</c:v>
                </c:pt>
                <c:pt idx="6">
                  <c:v>2026-2027</c:v>
                </c:pt>
                <c:pt idx="7">
                  <c:v>2027-2028</c:v>
                </c:pt>
                <c:pt idx="8">
                  <c:v>2028-2029</c:v>
                </c:pt>
                <c:pt idx="9">
                  <c:v>2029-2030</c:v>
                </c:pt>
                <c:pt idx="10">
                  <c:v>2030-2031</c:v>
                </c:pt>
                <c:pt idx="11">
                  <c:v>2031-2032</c:v>
                </c:pt>
              </c:strCache>
            </c:strRef>
          </c:cat>
          <c:val>
            <c:numRef>
              <c:f>'Suivi annuel'!$D$7:$D$18</c:f>
              <c:numCache>
                <c:formatCode>#\ ##0</c:formatCode>
                <c:ptCount val="12"/>
              </c:numCache>
            </c:numRef>
          </c:val>
          <c:extLst>
            <c:ext xmlns:c16="http://schemas.microsoft.com/office/drawing/2014/chart" uri="{C3380CC4-5D6E-409C-BE32-E72D297353CC}">
              <c16:uniqueId val="{00000000-9967-4EA6-8664-F452ACE2BC27}"/>
            </c:ext>
          </c:extLst>
        </c:ser>
        <c:dLbls>
          <c:showLegendKey val="0"/>
          <c:showVal val="0"/>
          <c:showCatName val="0"/>
          <c:showSerName val="0"/>
          <c:showPercent val="0"/>
          <c:showBubbleSize val="0"/>
        </c:dLbls>
        <c:gapWidth val="150"/>
        <c:axId val="117346304"/>
        <c:axId val="79219520"/>
      </c:barChart>
      <c:lineChart>
        <c:grouping val="standard"/>
        <c:varyColors val="0"/>
        <c:ser>
          <c:idx val="1"/>
          <c:order val="1"/>
          <c:tx>
            <c:v>Coût</c:v>
          </c:tx>
          <c:spPr>
            <a:ln w="34925">
              <a:solidFill>
                <a:schemeClr val="accent2"/>
              </a:solidFill>
            </a:ln>
          </c:spPr>
          <c:marker>
            <c:symbol val="none"/>
          </c:marker>
          <c:cat>
            <c:strRef>
              <c:f>'Suivi annuel'!$A$7:$A$18</c:f>
              <c:strCache>
                <c:ptCount val="12"/>
                <c:pt idx="0">
                  <c:v>2020-2021</c:v>
                </c:pt>
                <c:pt idx="1">
                  <c:v>2021-2022</c:v>
                </c:pt>
                <c:pt idx="2">
                  <c:v>2022-2023</c:v>
                </c:pt>
                <c:pt idx="3">
                  <c:v>2023-2024</c:v>
                </c:pt>
                <c:pt idx="4">
                  <c:v>2024-2025</c:v>
                </c:pt>
                <c:pt idx="5">
                  <c:v>2025-2026</c:v>
                </c:pt>
                <c:pt idx="6">
                  <c:v>2026-2027</c:v>
                </c:pt>
                <c:pt idx="7">
                  <c:v>2027-2028</c:v>
                </c:pt>
                <c:pt idx="8">
                  <c:v>2028-2029</c:v>
                </c:pt>
                <c:pt idx="9">
                  <c:v>2029-2030</c:v>
                </c:pt>
                <c:pt idx="10">
                  <c:v>2030-2031</c:v>
                </c:pt>
                <c:pt idx="11">
                  <c:v>2031-2032</c:v>
                </c:pt>
              </c:strCache>
            </c:strRef>
          </c:cat>
          <c:val>
            <c:numRef>
              <c:f>'Suivi annuel'!$E$7:$E$18</c:f>
              <c:numCache>
                <c:formatCode>#\ ##0</c:formatCode>
                <c:ptCount val="12"/>
              </c:numCache>
            </c:numRef>
          </c:val>
          <c:smooth val="0"/>
          <c:extLst>
            <c:ext xmlns:c16="http://schemas.microsoft.com/office/drawing/2014/chart" uri="{C3380CC4-5D6E-409C-BE32-E72D297353CC}">
              <c16:uniqueId val="{00000001-9967-4EA6-8664-F452ACE2BC27}"/>
            </c:ext>
          </c:extLst>
        </c:ser>
        <c:dLbls>
          <c:showLegendKey val="0"/>
          <c:showVal val="0"/>
          <c:showCatName val="0"/>
          <c:showSerName val="0"/>
          <c:showPercent val="0"/>
          <c:showBubbleSize val="0"/>
        </c:dLbls>
        <c:marker val="1"/>
        <c:smooth val="0"/>
        <c:axId val="117347328"/>
        <c:axId val="79220096"/>
      </c:lineChart>
      <c:catAx>
        <c:axId val="117346304"/>
        <c:scaling>
          <c:orientation val="minMax"/>
        </c:scaling>
        <c:delete val="0"/>
        <c:axPos val="b"/>
        <c:numFmt formatCode="General" sourceLinked="0"/>
        <c:majorTickMark val="out"/>
        <c:minorTickMark val="none"/>
        <c:tickLblPos val="nextTo"/>
        <c:txPr>
          <a:bodyPr rot="-1800000"/>
          <a:lstStyle/>
          <a:p>
            <a:pPr>
              <a:defRPr/>
            </a:pPr>
            <a:endParaRPr lang="fr-FR"/>
          </a:p>
        </c:txPr>
        <c:crossAx val="79219520"/>
        <c:crosses val="autoZero"/>
        <c:auto val="1"/>
        <c:lblAlgn val="ctr"/>
        <c:lblOffset val="25"/>
        <c:noMultiLvlLbl val="0"/>
      </c:catAx>
      <c:valAx>
        <c:axId val="79219520"/>
        <c:scaling>
          <c:orientation val="minMax"/>
        </c:scaling>
        <c:delete val="0"/>
        <c:axPos val="l"/>
        <c:majorGridlines/>
        <c:title>
          <c:tx>
            <c:rich>
              <a:bodyPr rot="-5400000" vert="horz"/>
              <a:lstStyle/>
              <a:p>
                <a:pPr>
                  <a:defRPr sz="1100"/>
                </a:pPr>
                <a:r>
                  <a:rPr lang="en-US" sz="1100"/>
                  <a:t>Consommation (m³)</a:t>
                </a:r>
              </a:p>
            </c:rich>
          </c:tx>
          <c:layout>
            <c:manualLayout>
              <c:xMode val="edge"/>
              <c:yMode val="edge"/>
              <c:x val="1.3496055559301463E-2"/>
              <c:y val="0.25858888888888887"/>
            </c:manualLayout>
          </c:layout>
          <c:overlay val="0"/>
        </c:title>
        <c:numFmt formatCode="#\ ##0" sourceLinked="1"/>
        <c:majorTickMark val="out"/>
        <c:minorTickMark val="none"/>
        <c:tickLblPos val="nextTo"/>
        <c:crossAx val="117346304"/>
        <c:crosses val="autoZero"/>
        <c:crossBetween val="between"/>
      </c:valAx>
      <c:valAx>
        <c:axId val="79220096"/>
        <c:scaling>
          <c:orientation val="minMax"/>
        </c:scaling>
        <c:delete val="0"/>
        <c:axPos val="r"/>
        <c:title>
          <c:tx>
            <c:rich>
              <a:bodyPr rot="-5400000" vert="horz"/>
              <a:lstStyle/>
              <a:p>
                <a:pPr>
                  <a:defRPr sz="1100"/>
                </a:pPr>
                <a:r>
                  <a:rPr lang="en-US" sz="1100"/>
                  <a:t>Coût (€)</a:t>
                </a:r>
              </a:p>
            </c:rich>
          </c:tx>
          <c:layout>
            <c:manualLayout>
              <c:xMode val="edge"/>
              <c:yMode val="edge"/>
              <c:x val="0.9335192452658917"/>
              <c:y val="0.38797875329837911"/>
            </c:manualLayout>
          </c:layout>
          <c:overlay val="0"/>
        </c:title>
        <c:numFmt formatCode="0" sourceLinked="0"/>
        <c:majorTickMark val="out"/>
        <c:minorTickMark val="none"/>
        <c:tickLblPos val="nextTo"/>
        <c:crossAx val="117347328"/>
        <c:crosses val="max"/>
        <c:crossBetween val="between"/>
      </c:valAx>
      <c:catAx>
        <c:axId val="117347328"/>
        <c:scaling>
          <c:orientation val="minMax"/>
        </c:scaling>
        <c:delete val="1"/>
        <c:axPos val="b"/>
        <c:numFmt formatCode="General" sourceLinked="1"/>
        <c:majorTickMark val="out"/>
        <c:minorTickMark val="none"/>
        <c:tickLblPos val="nextTo"/>
        <c:crossAx val="79220096"/>
        <c:crosses val="autoZero"/>
        <c:auto val="1"/>
        <c:lblAlgn val="ctr"/>
        <c:lblOffset val="100"/>
        <c:noMultiLvlLbl val="0"/>
      </c:catAx>
    </c:plotArea>
    <c:legend>
      <c:legendPos val="b"/>
      <c:layout>
        <c:manualLayout>
          <c:xMode val="edge"/>
          <c:yMode val="edge"/>
          <c:x val="0.28075228926616352"/>
          <c:y val="0.92826416666666656"/>
          <c:w val="0.43066754155730536"/>
          <c:h val="6.9828302712160978E-2"/>
        </c:manualLayout>
      </c:layout>
      <c:overlay val="0"/>
      <c:txPr>
        <a:bodyPr/>
        <a:lstStyle/>
        <a:p>
          <a:pPr>
            <a:defRPr sz="1050"/>
          </a:pPr>
          <a:endParaRPr lang="fr-FR"/>
        </a:p>
      </c:txPr>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23"/>
    </mc:Choice>
    <mc:Fallback>
      <c:style val="23"/>
    </mc:Fallback>
  </mc:AlternateContent>
  <c:chart>
    <c:title>
      <c:tx>
        <c:rich>
          <a:bodyPr/>
          <a:lstStyle/>
          <a:p>
            <a:pPr>
              <a:defRPr sz="1200"/>
            </a:pPr>
            <a:r>
              <a:rPr lang="en-US" sz="1400"/>
              <a:t>Évolution de la consommation et du coût journalier moyen</a:t>
            </a:r>
          </a:p>
        </c:rich>
      </c:tx>
      <c:overlay val="0"/>
    </c:title>
    <c:autoTitleDeleted val="0"/>
    <c:plotArea>
      <c:layout>
        <c:manualLayout>
          <c:layoutTarget val="inner"/>
          <c:xMode val="edge"/>
          <c:yMode val="edge"/>
          <c:x val="0.11393576327907579"/>
          <c:y val="0.13622129629629628"/>
          <c:w val="0.774264550918081"/>
          <c:h val="0.64807815329535756"/>
        </c:manualLayout>
      </c:layout>
      <c:barChart>
        <c:barDir val="col"/>
        <c:grouping val="clustered"/>
        <c:varyColors val="0"/>
        <c:ser>
          <c:idx val="0"/>
          <c:order val="0"/>
          <c:tx>
            <c:v>Consommation journalière moyenne</c:v>
          </c:tx>
          <c:invertIfNegative val="0"/>
          <c:cat>
            <c:strRef>
              <c:f>'Suivi annuel'!$A$7:$A$18</c:f>
              <c:strCache>
                <c:ptCount val="12"/>
                <c:pt idx="0">
                  <c:v>2020-2021</c:v>
                </c:pt>
                <c:pt idx="1">
                  <c:v>2021-2022</c:v>
                </c:pt>
                <c:pt idx="2">
                  <c:v>2022-2023</c:v>
                </c:pt>
                <c:pt idx="3">
                  <c:v>2023-2024</c:v>
                </c:pt>
                <c:pt idx="4">
                  <c:v>2024-2025</c:v>
                </c:pt>
                <c:pt idx="5">
                  <c:v>2025-2026</c:v>
                </c:pt>
                <c:pt idx="6">
                  <c:v>2026-2027</c:v>
                </c:pt>
                <c:pt idx="7">
                  <c:v>2027-2028</c:v>
                </c:pt>
                <c:pt idx="8">
                  <c:v>2028-2029</c:v>
                </c:pt>
                <c:pt idx="9">
                  <c:v>2029-2030</c:v>
                </c:pt>
                <c:pt idx="10">
                  <c:v>2030-2031</c:v>
                </c:pt>
                <c:pt idx="11">
                  <c:v>2031-2032</c:v>
                </c:pt>
              </c:strCache>
            </c:strRef>
          </c:cat>
          <c:val>
            <c:numRef>
              <c:f>'Suivi annuel'!$G$7:$G$18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35-47F7-91BC-65CEB681CB2C}"/>
            </c:ext>
          </c:extLst>
        </c:ser>
        <c:dLbls>
          <c:showLegendKey val="0"/>
          <c:showVal val="0"/>
          <c:showCatName val="0"/>
          <c:showSerName val="0"/>
          <c:showPercent val="0"/>
          <c:showBubbleSize val="0"/>
        </c:dLbls>
        <c:gapWidth val="150"/>
        <c:axId val="117347840"/>
        <c:axId val="79221248"/>
      </c:barChart>
      <c:lineChart>
        <c:grouping val="standard"/>
        <c:varyColors val="0"/>
        <c:ser>
          <c:idx val="1"/>
          <c:order val="1"/>
          <c:tx>
            <c:v>Coût journalier moyen</c:v>
          </c:tx>
          <c:spPr>
            <a:ln w="34925">
              <a:solidFill>
                <a:schemeClr val="accent6"/>
              </a:solidFill>
            </a:ln>
          </c:spPr>
          <c:marker>
            <c:symbol val="none"/>
          </c:marker>
          <c:cat>
            <c:strRef>
              <c:f>'Suivi annuel'!$A$7:$A$18</c:f>
              <c:strCache>
                <c:ptCount val="12"/>
                <c:pt idx="0">
                  <c:v>2020-2021</c:v>
                </c:pt>
                <c:pt idx="1">
                  <c:v>2021-2022</c:v>
                </c:pt>
                <c:pt idx="2">
                  <c:v>2022-2023</c:v>
                </c:pt>
                <c:pt idx="3">
                  <c:v>2023-2024</c:v>
                </c:pt>
                <c:pt idx="4">
                  <c:v>2024-2025</c:v>
                </c:pt>
                <c:pt idx="5">
                  <c:v>2025-2026</c:v>
                </c:pt>
                <c:pt idx="6">
                  <c:v>2026-2027</c:v>
                </c:pt>
                <c:pt idx="7">
                  <c:v>2027-2028</c:v>
                </c:pt>
                <c:pt idx="8">
                  <c:v>2028-2029</c:v>
                </c:pt>
                <c:pt idx="9">
                  <c:v>2029-2030</c:v>
                </c:pt>
                <c:pt idx="10">
                  <c:v>2030-2031</c:v>
                </c:pt>
                <c:pt idx="11">
                  <c:v>2031-2032</c:v>
                </c:pt>
              </c:strCache>
            </c:strRef>
          </c:cat>
          <c:val>
            <c:numRef>
              <c:f>'Suivi annuel'!$I$7:$I$18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F135-47F7-91BC-65CEB681CB2C}"/>
            </c:ext>
          </c:extLst>
        </c:ser>
        <c:dLbls>
          <c:showLegendKey val="0"/>
          <c:showVal val="0"/>
          <c:showCatName val="0"/>
          <c:showSerName val="0"/>
          <c:showPercent val="0"/>
          <c:showBubbleSize val="0"/>
        </c:dLbls>
        <c:marker val="1"/>
        <c:smooth val="0"/>
        <c:axId val="117348864"/>
        <c:axId val="79221824"/>
      </c:lineChart>
      <c:catAx>
        <c:axId val="117347840"/>
        <c:scaling>
          <c:orientation val="minMax"/>
        </c:scaling>
        <c:delete val="0"/>
        <c:axPos val="b"/>
        <c:numFmt formatCode="General" sourceLinked="0"/>
        <c:majorTickMark val="out"/>
        <c:minorTickMark val="none"/>
        <c:tickLblPos val="nextTo"/>
        <c:txPr>
          <a:bodyPr rot="-2100000"/>
          <a:lstStyle/>
          <a:p>
            <a:pPr>
              <a:defRPr/>
            </a:pPr>
            <a:endParaRPr lang="fr-FR"/>
          </a:p>
        </c:txPr>
        <c:crossAx val="79221248"/>
        <c:crosses val="autoZero"/>
        <c:auto val="1"/>
        <c:lblAlgn val="ctr"/>
        <c:lblOffset val="25"/>
        <c:noMultiLvlLbl val="0"/>
      </c:catAx>
      <c:valAx>
        <c:axId val="79221248"/>
        <c:scaling>
          <c:orientation val="minMax"/>
        </c:scaling>
        <c:delete val="0"/>
        <c:axPos val="l"/>
        <c:majorGridlines/>
        <c:title>
          <c:tx>
            <c:rich>
              <a:bodyPr rot="-5400000" vert="horz"/>
              <a:lstStyle/>
              <a:p>
                <a:pPr>
                  <a:defRPr sz="1100"/>
                </a:pPr>
                <a:r>
                  <a:rPr lang="en-US" sz="1100"/>
                  <a:t>Consommation journalière moyenne (m³/j)</a:t>
                </a:r>
              </a:p>
            </c:rich>
          </c:tx>
          <c:layout>
            <c:manualLayout>
              <c:xMode val="edge"/>
              <c:yMode val="edge"/>
              <c:x val="1.4671520964930738E-2"/>
              <c:y val="0.10893178465310532"/>
            </c:manualLayout>
          </c:layout>
          <c:overlay val="0"/>
        </c:title>
        <c:numFmt formatCode="0.0" sourceLinked="0"/>
        <c:majorTickMark val="out"/>
        <c:minorTickMark val="none"/>
        <c:tickLblPos val="nextTo"/>
        <c:crossAx val="117347840"/>
        <c:crosses val="autoZero"/>
        <c:crossBetween val="between"/>
      </c:valAx>
      <c:valAx>
        <c:axId val="79221824"/>
        <c:scaling>
          <c:orientation val="minMax"/>
        </c:scaling>
        <c:delete val="0"/>
        <c:axPos val="r"/>
        <c:title>
          <c:tx>
            <c:rich>
              <a:bodyPr rot="-5400000" vert="horz"/>
              <a:lstStyle/>
              <a:p>
                <a:pPr>
                  <a:defRPr sz="1100"/>
                </a:pPr>
                <a:r>
                  <a:rPr lang="en-US" sz="1100"/>
                  <a:t>Coût journalier moyen (€/j)</a:t>
                </a:r>
              </a:p>
            </c:rich>
          </c:tx>
          <c:layout>
            <c:manualLayout>
              <c:xMode val="edge"/>
              <c:yMode val="edge"/>
              <c:x val="0.95275063226308498"/>
              <c:y val="0.22223339636101702"/>
            </c:manualLayout>
          </c:layout>
          <c:overlay val="0"/>
        </c:title>
        <c:numFmt formatCode="0.0" sourceLinked="0"/>
        <c:majorTickMark val="out"/>
        <c:minorTickMark val="none"/>
        <c:tickLblPos val="nextTo"/>
        <c:crossAx val="117348864"/>
        <c:crosses val="max"/>
        <c:crossBetween val="between"/>
      </c:valAx>
      <c:catAx>
        <c:axId val="117348864"/>
        <c:scaling>
          <c:orientation val="minMax"/>
        </c:scaling>
        <c:delete val="1"/>
        <c:axPos val="b"/>
        <c:numFmt formatCode="General" sourceLinked="1"/>
        <c:majorTickMark val="out"/>
        <c:minorTickMark val="none"/>
        <c:tickLblPos val="nextTo"/>
        <c:crossAx val="79221824"/>
        <c:crosses val="autoZero"/>
        <c:auto val="1"/>
        <c:lblAlgn val="ctr"/>
        <c:lblOffset val="100"/>
        <c:noMultiLvlLbl val="0"/>
      </c:catAx>
    </c:plotArea>
    <c:legend>
      <c:legendPos val="b"/>
      <c:layout>
        <c:manualLayout>
          <c:xMode val="edge"/>
          <c:yMode val="edge"/>
          <c:x val="4.999996140084069E-2"/>
          <c:y val="0.92009741408618806"/>
          <c:w val="0.9"/>
          <c:h val="7.4457932341790614E-2"/>
        </c:manualLayout>
      </c:layout>
      <c:overlay val="0"/>
      <c:txPr>
        <a:bodyPr/>
        <a:lstStyle/>
        <a:p>
          <a:pPr>
            <a:defRPr sz="1050"/>
          </a:pPr>
          <a:endParaRPr lang="fr-FR"/>
        </a:p>
      </c:txPr>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22"/>
    </mc:Choice>
    <mc:Fallback>
      <c:style val="22"/>
    </mc:Fallback>
  </mc:AlternateContent>
  <c:chart>
    <c:title>
      <c:tx>
        <c:rich>
          <a:bodyPr/>
          <a:lstStyle/>
          <a:p>
            <a:pPr>
              <a:defRPr sz="1200"/>
            </a:pPr>
            <a:r>
              <a:rPr lang="en-US" sz="1400"/>
              <a:t>Évolution de la consommation spécifique</a:t>
            </a:r>
          </a:p>
        </c:rich>
      </c:tx>
      <c:overlay val="0"/>
    </c:title>
    <c:autoTitleDeleted val="0"/>
    <c:plotArea>
      <c:layout>
        <c:manualLayout>
          <c:layoutTarget val="inner"/>
          <c:xMode val="edge"/>
          <c:yMode val="edge"/>
          <c:x val="0.10143819820214804"/>
          <c:y val="0.13120694444444445"/>
          <c:w val="0.86333574111104716"/>
          <c:h val="0.69641249999999999"/>
        </c:manualLayout>
      </c:layout>
      <c:barChart>
        <c:barDir val="col"/>
        <c:grouping val="clustered"/>
        <c:varyColors val="0"/>
        <c:ser>
          <c:idx val="0"/>
          <c:order val="0"/>
          <c:tx>
            <c:strRef>
              <c:f>'Suivi annuel'!$L$6</c:f>
              <c:strCache>
                <c:ptCount val="1"/>
                <c:pt idx="0">
                  <c:v>Consommation spécifique
(m³/indicateur)</c:v>
                </c:pt>
              </c:strCache>
            </c:strRef>
          </c:tx>
          <c:invertIfNegative val="0"/>
          <c:cat>
            <c:strRef>
              <c:f>'Suivi annuel'!$A$7:$A$18</c:f>
              <c:strCache>
                <c:ptCount val="12"/>
                <c:pt idx="0">
                  <c:v>2020-2021</c:v>
                </c:pt>
                <c:pt idx="1">
                  <c:v>2021-2022</c:v>
                </c:pt>
                <c:pt idx="2">
                  <c:v>2022-2023</c:v>
                </c:pt>
                <c:pt idx="3">
                  <c:v>2023-2024</c:v>
                </c:pt>
                <c:pt idx="4">
                  <c:v>2024-2025</c:v>
                </c:pt>
                <c:pt idx="5">
                  <c:v>2025-2026</c:v>
                </c:pt>
                <c:pt idx="6">
                  <c:v>2026-2027</c:v>
                </c:pt>
                <c:pt idx="7">
                  <c:v>2027-2028</c:v>
                </c:pt>
                <c:pt idx="8">
                  <c:v>2028-2029</c:v>
                </c:pt>
                <c:pt idx="9">
                  <c:v>2029-2030</c:v>
                </c:pt>
                <c:pt idx="10">
                  <c:v>2030-2031</c:v>
                </c:pt>
                <c:pt idx="11">
                  <c:v>2031-2032</c:v>
                </c:pt>
              </c:strCache>
            </c:strRef>
          </c:cat>
          <c:val>
            <c:numRef>
              <c:f>'Suivi annuel'!$L$7:$L$18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8C6C-4686-9CA2-EB66D7C93BA0}"/>
            </c:ext>
          </c:extLst>
        </c:ser>
        <c:dLbls>
          <c:showLegendKey val="0"/>
          <c:showVal val="0"/>
          <c:showCatName val="0"/>
          <c:showSerName val="0"/>
          <c:showPercent val="0"/>
          <c:showBubbleSize val="0"/>
        </c:dLbls>
        <c:gapWidth val="150"/>
        <c:axId val="117349888"/>
        <c:axId val="79223552"/>
      </c:barChart>
      <c:catAx>
        <c:axId val="117349888"/>
        <c:scaling>
          <c:orientation val="minMax"/>
        </c:scaling>
        <c:delete val="0"/>
        <c:axPos val="b"/>
        <c:numFmt formatCode="General" sourceLinked="0"/>
        <c:majorTickMark val="out"/>
        <c:minorTickMark val="none"/>
        <c:tickLblPos val="nextTo"/>
        <c:txPr>
          <a:bodyPr rot="-2100000"/>
          <a:lstStyle/>
          <a:p>
            <a:pPr>
              <a:defRPr/>
            </a:pPr>
            <a:endParaRPr lang="fr-FR"/>
          </a:p>
        </c:txPr>
        <c:crossAx val="79223552"/>
        <c:crosses val="autoZero"/>
        <c:auto val="1"/>
        <c:lblAlgn val="ctr"/>
        <c:lblOffset val="25"/>
        <c:noMultiLvlLbl val="0"/>
      </c:catAx>
      <c:valAx>
        <c:axId val="79223552"/>
        <c:scaling>
          <c:orientation val="minMax"/>
        </c:scaling>
        <c:delete val="0"/>
        <c:axPos val="l"/>
        <c:majorGridlines/>
        <c:title>
          <c:tx>
            <c:strRef>
              <c:f>'Suivi annuel'!$L$23</c:f>
              <c:strCache>
                <c:ptCount val="1"/>
                <c:pt idx="0">
                  <c:v>Consommation spécifique (m³/indicateur)</c:v>
                </c:pt>
              </c:strCache>
            </c:strRef>
          </c:tx>
          <c:layout>
            <c:manualLayout>
              <c:xMode val="edge"/>
              <c:yMode val="edge"/>
              <c:x val="1.6118885658449499E-2"/>
              <c:y val="0.16478256399712141"/>
            </c:manualLayout>
          </c:layout>
          <c:overlay val="0"/>
          <c:txPr>
            <a:bodyPr rot="-5400000" vert="horz"/>
            <a:lstStyle/>
            <a:p>
              <a:pPr>
                <a:defRPr sz="1100"/>
              </a:pPr>
              <a:endParaRPr lang="fr-FR"/>
            </a:p>
          </c:txPr>
        </c:title>
        <c:numFmt formatCode="0.0" sourceLinked="0"/>
        <c:majorTickMark val="out"/>
        <c:minorTickMark val="none"/>
        <c:tickLblPos val="nextTo"/>
        <c:crossAx val="117349888"/>
        <c:crosses val="autoZero"/>
        <c:crossBetween val="between"/>
      </c:valAx>
    </c:plotArea>
    <c:plotVisOnly val="1"/>
    <c:dispBlanksAs val="gap"/>
    <c:showDLblsOverMax val="0"/>
  </c:chart>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19"/>
    </mc:Choice>
    <mc:Fallback>
      <c:style val="19"/>
    </mc:Fallback>
  </mc:AlternateContent>
  <c:chart>
    <c:title>
      <c:tx>
        <c:rich>
          <a:bodyPr/>
          <a:lstStyle/>
          <a:p>
            <a:pPr>
              <a:defRPr sz="1400"/>
            </a:pPr>
            <a:r>
              <a:rPr lang="en-US" sz="1400"/>
              <a:t>Évolution de la consommation cumulée </a:t>
            </a:r>
          </a:p>
        </c:rich>
      </c:tx>
      <c:overlay val="0"/>
    </c:title>
    <c:autoTitleDeleted val="0"/>
    <c:plotArea>
      <c:layout>
        <c:manualLayout>
          <c:layoutTarget val="inner"/>
          <c:xMode val="edge"/>
          <c:yMode val="edge"/>
          <c:x val="0.10146497035168042"/>
          <c:y val="0.13296597346845421"/>
          <c:w val="0.8691764431016723"/>
          <c:h val="0.68515130170179184"/>
        </c:manualLayout>
      </c:layout>
      <c:lineChart>
        <c:grouping val="standard"/>
        <c:varyColors val="0"/>
        <c:ser>
          <c:idx val="0"/>
          <c:order val="0"/>
          <c:tx>
            <c:v>Consommation cumulée</c:v>
          </c:tx>
          <c:marker>
            <c:symbol val="none"/>
          </c:marker>
          <c:cat>
            <c:numRef>
              <c:f>'Relevé de compteur'!$A$8:$A$65</c:f>
              <c:numCache>
                <c:formatCode>m/d/yyyy</c:formatCode>
                <c:ptCount val="58"/>
              </c:numCache>
            </c:numRef>
          </c:cat>
          <c:val>
            <c:numRef>
              <c:f>'Relevé de compteur'!$E$8:$E$65</c:f>
              <c:numCache>
                <c:formatCode>0.00</c:formatCode>
                <c:ptCount val="5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numCache>
            </c:numRef>
          </c:val>
          <c:smooth val="0"/>
          <c:extLst>
            <c:ext xmlns:c16="http://schemas.microsoft.com/office/drawing/2014/chart" uri="{C3380CC4-5D6E-409C-BE32-E72D297353CC}">
              <c16:uniqueId val="{00000000-F53F-42A9-80D9-195D9FC759E1}"/>
            </c:ext>
          </c:extLst>
        </c:ser>
        <c:dLbls>
          <c:showLegendKey val="0"/>
          <c:showVal val="0"/>
          <c:showCatName val="0"/>
          <c:showSerName val="0"/>
          <c:showPercent val="0"/>
          <c:showBubbleSize val="0"/>
        </c:dLbls>
        <c:smooth val="0"/>
        <c:axId val="118782464"/>
        <c:axId val="117383744"/>
      </c:lineChart>
      <c:catAx>
        <c:axId val="118782464"/>
        <c:scaling>
          <c:orientation val="minMax"/>
        </c:scaling>
        <c:delete val="0"/>
        <c:axPos val="b"/>
        <c:numFmt formatCode="m/d/yyyy" sourceLinked="1"/>
        <c:majorTickMark val="out"/>
        <c:minorTickMark val="none"/>
        <c:tickLblPos val="nextTo"/>
        <c:txPr>
          <a:bodyPr rot="-2100000"/>
          <a:lstStyle/>
          <a:p>
            <a:pPr>
              <a:defRPr/>
            </a:pPr>
            <a:endParaRPr lang="fr-FR"/>
          </a:p>
        </c:txPr>
        <c:crossAx val="117383744"/>
        <c:crosses val="autoZero"/>
        <c:auto val="1"/>
        <c:lblAlgn val="ctr"/>
        <c:lblOffset val="100"/>
        <c:noMultiLvlLbl val="1"/>
      </c:catAx>
      <c:valAx>
        <c:axId val="117383744"/>
        <c:scaling>
          <c:orientation val="minMax"/>
        </c:scaling>
        <c:delete val="0"/>
        <c:axPos val="l"/>
        <c:majorGridlines/>
        <c:title>
          <c:tx>
            <c:rich>
              <a:bodyPr rot="-5400000" vert="horz"/>
              <a:lstStyle/>
              <a:p>
                <a:pPr>
                  <a:defRPr sz="1100"/>
                </a:pPr>
                <a:r>
                  <a:rPr lang="en-US" sz="1100"/>
                  <a:t>Consommation cumulée (m³)</a:t>
                </a:r>
              </a:p>
            </c:rich>
          </c:tx>
          <c:layout>
            <c:manualLayout>
              <c:xMode val="edge"/>
              <c:yMode val="edge"/>
              <c:x val="1.3693973126848552E-2"/>
              <c:y val="0.23719288853826212"/>
            </c:manualLayout>
          </c:layout>
          <c:overlay val="0"/>
        </c:title>
        <c:numFmt formatCode="General" sourceLinked="0"/>
        <c:majorTickMark val="out"/>
        <c:minorTickMark val="none"/>
        <c:tickLblPos val="nextTo"/>
        <c:crossAx val="118782464"/>
        <c:crosses val="autoZero"/>
        <c:crossBetween val="between"/>
      </c:valAx>
    </c:plotArea>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23"/>
    </mc:Choice>
    <mc:Fallback>
      <c:style val="23"/>
    </mc:Fallback>
  </mc:AlternateContent>
  <c:chart>
    <c:title>
      <c:tx>
        <c:rich>
          <a:bodyPr/>
          <a:lstStyle/>
          <a:p>
            <a:pPr>
              <a:defRPr sz="1400"/>
            </a:pPr>
            <a:r>
              <a:rPr lang="en-US" sz="1400"/>
              <a:t>Évolution de la consommation journalière moyenne</a:t>
            </a:r>
          </a:p>
        </c:rich>
      </c:tx>
      <c:overlay val="0"/>
    </c:title>
    <c:autoTitleDeleted val="0"/>
    <c:plotArea>
      <c:layout>
        <c:manualLayout>
          <c:layoutTarget val="inner"/>
          <c:xMode val="edge"/>
          <c:yMode val="edge"/>
          <c:x val="9.9947880523646712E-2"/>
          <c:y val="0.13296597346845421"/>
          <c:w val="0.86663187907043127"/>
          <c:h val="0.69567029189676544"/>
        </c:manualLayout>
      </c:layout>
      <c:lineChart>
        <c:grouping val="standard"/>
        <c:varyColors val="0"/>
        <c:ser>
          <c:idx val="0"/>
          <c:order val="0"/>
          <c:tx>
            <c:v>Consommation journalière moyenne</c:v>
          </c:tx>
          <c:marker>
            <c:symbol val="none"/>
          </c:marker>
          <c:cat>
            <c:multiLvlStrRef>
              <c:f>'Relevé de compteur'!$I$8:$I$121</c:f>
            </c:multiLvlStrRef>
          </c:cat>
          <c:val>
            <c:numRef>
              <c:f>'Relevé de compteur'!$J$8:$J$121</c:f>
              <c:numCache>
                <c:formatCode>0.00</c:formatCode>
                <c:ptCount val="11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numCache>
            </c:numRef>
          </c:val>
          <c:smooth val="0"/>
          <c:extLst>
            <c:ext xmlns:c16="http://schemas.microsoft.com/office/drawing/2014/chart" uri="{C3380CC4-5D6E-409C-BE32-E72D297353CC}">
              <c16:uniqueId val="{00000000-FF81-44FB-91E3-80D722E3348F}"/>
            </c:ext>
          </c:extLst>
        </c:ser>
        <c:dLbls>
          <c:showLegendKey val="0"/>
          <c:showVal val="0"/>
          <c:showCatName val="0"/>
          <c:showSerName val="0"/>
          <c:showPercent val="0"/>
          <c:showBubbleSize val="0"/>
        </c:dLbls>
        <c:smooth val="0"/>
        <c:axId val="117673472"/>
        <c:axId val="117385472"/>
      </c:lineChart>
      <c:catAx>
        <c:axId val="117673472"/>
        <c:scaling>
          <c:orientation val="minMax"/>
        </c:scaling>
        <c:delete val="0"/>
        <c:axPos val="b"/>
        <c:numFmt formatCode="m/d/yyyy" sourceLinked="1"/>
        <c:majorTickMark val="out"/>
        <c:minorTickMark val="none"/>
        <c:tickLblPos val="nextTo"/>
        <c:txPr>
          <a:bodyPr rot="-2100000"/>
          <a:lstStyle/>
          <a:p>
            <a:pPr>
              <a:defRPr/>
            </a:pPr>
            <a:endParaRPr lang="fr-FR"/>
          </a:p>
        </c:txPr>
        <c:crossAx val="117385472"/>
        <c:crosses val="autoZero"/>
        <c:auto val="1"/>
        <c:lblAlgn val="ctr"/>
        <c:lblOffset val="100"/>
        <c:noMultiLvlLbl val="1"/>
      </c:catAx>
      <c:valAx>
        <c:axId val="117385472"/>
        <c:scaling>
          <c:orientation val="minMax"/>
        </c:scaling>
        <c:delete val="0"/>
        <c:axPos val="l"/>
        <c:majorGridlines/>
        <c:title>
          <c:tx>
            <c:rich>
              <a:bodyPr rot="-5400000" vert="horz"/>
              <a:lstStyle/>
              <a:p>
                <a:pPr>
                  <a:defRPr sz="1100"/>
                </a:pPr>
                <a:r>
                  <a:rPr lang="en-US" sz="1100"/>
                  <a:t>Consommation journalière moyenne (m³/j)</a:t>
                </a:r>
              </a:p>
            </c:rich>
          </c:tx>
          <c:layout>
            <c:manualLayout>
              <c:xMode val="edge"/>
              <c:yMode val="edge"/>
              <c:x val="2.2636002606705025E-2"/>
              <c:y val="0.13296602051166459"/>
            </c:manualLayout>
          </c:layout>
          <c:overlay val="0"/>
        </c:title>
        <c:numFmt formatCode="General" sourceLinked="0"/>
        <c:majorTickMark val="out"/>
        <c:minorTickMark val="none"/>
        <c:tickLblPos val="nextTo"/>
        <c:crossAx val="117673472"/>
        <c:crosses val="autoZero"/>
        <c:crossBetween val="between"/>
      </c:valAx>
    </c:plotArea>
    <c:plotVisOnly val="0"/>
    <c:dispBlanksAs val="gap"/>
    <c:showDLblsOverMax val="0"/>
  </c:chart>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r>
              <a:rPr lang="en-US" sz="1400"/>
              <a:t>Évolution de la consommation par type d'approvisionnement</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fr-FR"/>
        </a:p>
      </c:txPr>
    </c:title>
    <c:autoTitleDeleted val="0"/>
    <c:plotArea>
      <c:layout>
        <c:manualLayout>
          <c:layoutTarget val="inner"/>
          <c:xMode val="edge"/>
          <c:yMode val="edge"/>
          <c:x val="9.9482409099872646E-2"/>
          <c:y val="0.13120694444444445"/>
          <c:w val="0.86529166025027182"/>
          <c:h val="0.67208286865673683"/>
        </c:manualLayout>
      </c:layout>
      <c:lineChart>
        <c:grouping val="standard"/>
        <c:varyColors val="0"/>
        <c:ser>
          <c:idx val="0"/>
          <c:order val="0"/>
          <c:tx>
            <c:strRef>
              <c:f>'Répartition consommations'!$B$5</c:f>
              <c:strCache>
                <c:ptCount val="1"/>
                <c:pt idx="0">
                  <c:v>Eau de distribution
(m³)</c:v>
                </c:pt>
              </c:strCache>
            </c:strRef>
          </c:tx>
          <c:spPr>
            <a:ln w="25400" cap="rnd" cmpd="sng" algn="ctr">
              <a:solidFill>
                <a:schemeClr val="accent1">
                  <a:shade val="95000"/>
                  <a:satMod val="105000"/>
                </a:schemeClr>
              </a:solidFill>
              <a:prstDash val="solid"/>
              <a:round/>
            </a:ln>
            <a:effectLst/>
          </c:spPr>
          <c:marker>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w="9525" cap="flat" cmpd="sng" algn="ctr">
                <a:solidFill>
                  <a:schemeClr val="accent1">
                    <a:shade val="95000"/>
                    <a:satMod val="105000"/>
                  </a:schemeClr>
                </a:solidFill>
                <a:prstDash val="solid"/>
                <a:round/>
              </a:ln>
              <a:effectLst>
                <a:outerShdw blurRad="40000" dist="23000" dir="5400000" rotWithShape="0">
                  <a:srgbClr val="000000">
                    <a:alpha val="35000"/>
                  </a:srgbClr>
                </a:outerShdw>
              </a:effectLst>
            </c:spPr>
          </c:marker>
          <c:cat>
            <c:numRef>
              <c:f>'Répartition consommations'!$A$6:$A$17</c:f>
              <c:numCache>
                <c:formatCode>General</c:formatCode>
                <c:ptCount val="12"/>
                <c:pt idx="0">
                  <c:v>2021</c:v>
                </c:pt>
                <c:pt idx="1">
                  <c:v>2022</c:v>
                </c:pt>
                <c:pt idx="2">
                  <c:v>2023</c:v>
                </c:pt>
                <c:pt idx="3">
                  <c:v>2024</c:v>
                </c:pt>
                <c:pt idx="4">
                  <c:v>2025</c:v>
                </c:pt>
                <c:pt idx="5">
                  <c:v>2026</c:v>
                </c:pt>
                <c:pt idx="6">
                  <c:v>2027</c:v>
                </c:pt>
                <c:pt idx="7">
                  <c:v>2028</c:v>
                </c:pt>
                <c:pt idx="8">
                  <c:v>2029</c:v>
                </c:pt>
                <c:pt idx="9">
                  <c:v>2030</c:v>
                </c:pt>
                <c:pt idx="10">
                  <c:v>2031</c:v>
                </c:pt>
                <c:pt idx="11">
                  <c:v>2032</c:v>
                </c:pt>
              </c:numCache>
            </c:numRef>
          </c:cat>
          <c:val>
            <c:numRef>
              <c:f>'Répartition consommations'!$B$6:$B$17</c:f>
              <c:numCache>
                <c:formatCode>0.00</c:formatCode>
                <c:ptCount val="12"/>
              </c:numCache>
            </c:numRef>
          </c:val>
          <c:smooth val="0"/>
          <c:extLst>
            <c:ext xmlns:c16="http://schemas.microsoft.com/office/drawing/2014/chart" uri="{C3380CC4-5D6E-409C-BE32-E72D297353CC}">
              <c16:uniqueId val="{00000000-BEC3-4626-973D-3B36CB4D8116}"/>
            </c:ext>
          </c:extLst>
        </c:ser>
        <c:ser>
          <c:idx val="1"/>
          <c:order val="1"/>
          <c:tx>
            <c:strRef>
              <c:f>'Répartition consommations'!$C$5</c:f>
              <c:strCache>
                <c:ptCount val="1"/>
                <c:pt idx="0">
                  <c:v>Eau de captage - souterraine
(m³)</c:v>
                </c:pt>
              </c:strCache>
            </c:strRef>
          </c:tx>
          <c:spPr>
            <a:ln w="25400" cap="rnd" cmpd="sng" algn="ctr">
              <a:solidFill>
                <a:schemeClr val="accent2">
                  <a:shade val="95000"/>
                  <a:satMod val="105000"/>
                </a:schemeClr>
              </a:solidFill>
              <a:prstDash val="solid"/>
              <a:round/>
            </a:ln>
            <a:effectLst/>
          </c:spPr>
          <c:marker>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w="9525" cap="flat" cmpd="sng" algn="ctr">
                <a:solidFill>
                  <a:schemeClr val="accent2">
                    <a:shade val="95000"/>
                    <a:satMod val="105000"/>
                  </a:schemeClr>
                </a:solidFill>
                <a:prstDash val="solid"/>
                <a:round/>
              </a:ln>
              <a:effectLst>
                <a:outerShdw blurRad="40000" dist="23000" dir="5400000" rotWithShape="0">
                  <a:srgbClr val="000000">
                    <a:alpha val="35000"/>
                  </a:srgbClr>
                </a:outerShdw>
              </a:effectLst>
            </c:spPr>
          </c:marker>
          <c:cat>
            <c:numRef>
              <c:f>'Répartition consommations'!$A$6:$A$17</c:f>
              <c:numCache>
                <c:formatCode>General</c:formatCode>
                <c:ptCount val="12"/>
                <c:pt idx="0">
                  <c:v>2021</c:v>
                </c:pt>
                <c:pt idx="1">
                  <c:v>2022</c:v>
                </c:pt>
                <c:pt idx="2">
                  <c:v>2023</c:v>
                </c:pt>
                <c:pt idx="3">
                  <c:v>2024</c:v>
                </c:pt>
                <c:pt idx="4">
                  <c:v>2025</c:v>
                </c:pt>
                <c:pt idx="5">
                  <c:v>2026</c:v>
                </c:pt>
                <c:pt idx="6">
                  <c:v>2027</c:v>
                </c:pt>
                <c:pt idx="7">
                  <c:v>2028</c:v>
                </c:pt>
                <c:pt idx="8">
                  <c:v>2029</c:v>
                </c:pt>
                <c:pt idx="9">
                  <c:v>2030</c:v>
                </c:pt>
                <c:pt idx="10">
                  <c:v>2031</c:v>
                </c:pt>
                <c:pt idx="11">
                  <c:v>2032</c:v>
                </c:pt>
              </c:numCache>
            </c:numRef>
          </c:cat>
          <c:val>
            <c:numRef>
              <c:f>'Répartition consommations'!$C$6:$C$17</c:f>
              <c:numCache>
                <c:formatCode>0.00</c:formatCode>
                <c:ptCount val="12"/>
              </c:numCache>
            </c:numRef>
          </c:val>
          <c:smooth val="0"/>
          <c:extLst>
            <c:ext xmlns:c16="http://schemas.microsoft.com/office/drawing/2014/chart" uri="{C3380CC4-5D6E-409C-BE32-E72D297353CC}">
              <c16:uniqueId val="{00000003-BEC3-4626-973D-3B36CB4D8116}"/>
            </c:ext>
          </c:extLst>
        </c:ser>
        <c:ser>
          <c:idx val="2"/>
          <c:order val="2"/>
          <c:tx>
            <c:strRef>
              <c:f>'Répartition consommations'!$D$5</c:f>
              <c:strCache>
                <c:ptCount val="1"/>
                <c:pt idx="0">
                  <c:v>Eau de captage - surface
(m³)</c:v>
                </c:pt>
              </c:strCache>
            </c:strRef>
          </c:tx>
          <c:spPr>
            <a:ln w="25400" cap="rnd" cmpd="sng" algn="ctr">
              <a:solidFill>
                <a:schemeClr val="accent3">
                  <a:shade val="95000"/>
                  <a:satMod val="105000"/>
                </a:schemeClr>
              </a:solidFill>
              <a:prstDash val="solid"/>
              <a:round/>
            </a:ln>
            <a:effectLst/>
          </c:spPr>
          <c:marker>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round/>
              </a:ln>
              <a:effectLst>
                <a:outerShdw blurRad="40000" dist="23000" dir="5400000" rotWithShape="0">
                  <a:srgbClr val="000000">
                    <a:alpha val="35000"/>
                  </a:srgbClr>
                </a:outerShdw>
              </a:effectLst>
            </c:spPr>
          </c:marker>
          <c:cat>
            <c:numRef>
              <c:f>'Répartition consommations'!$A$6:$A$17</c:f>
              <c:numCache>
                <c:formatCode>General</c:formatCode>
                <c:ptCount val="12"/>
                <c:pt idx="0">
                  <c:v>2021</c:v>
                </c:pt>
                <c:pt idx="1">
                  <c:v>2022</c:v>
                </c:pt>
                <c:pt idx="2">
                  <c:v>2023</c:v>
                </c:pt>
                <c:pt idx="3">
                  <c:v>2024</c:v>
                </c:pt>
                <c:pt idx="4">
                  <c:v>2025</c:v>
                </c:pt>
                <c:pt idx="5">
                  <c:v>2026</c:v>
                </c:pt>
                <c:pt idx="6">
                  <c:v>2027</c:v>
                </c:pt>
                <c:pt idx="7">
                  <c:v>2028</c:v>
                </c:pt>
                <c:pt idx="8">
                  <c:v>2029</c:v>
                </c:pt>
                <c:pt idx="9">
                  <c:v>2030</c:v>
                </c:pt>
                <c:pt idx="10">
                  <c:v>2031</c:v>
                </c:pt>
                <c:pt idx="11">
                  <c:v>2032</c:v>
                </c:pt>
              </c:numCache>
            </c:numRef>
          </c:cat>
          <c:val>
            <c:numRef>
              <c:f>'Répartition consommations'!$D$6:$D$17</c:f>
              <c:numCache>
                <c:formatCode>0.00</c:formatCode>
                <c:ptCount val="12"/>
              </c:numCache>
            </c:numRef>
          </c:val>
          <c:smooth val="0"/>
          <c:extLst>
            <c:ext xmlns:c16="http://schemas.microsoft.com/office/drawing/2014/chart" uri="{C3380CC4-5D6E-409C-BE32-E72D297353CC}">
              <c16:uniqueId val="{00000004-BEC3-4626-973D-3B36CB4D8116}"/>
            </c:ext>
          </c:extLst>
        </c:ser>
        <c:ser>
          <c:idx val="3"/>
          <c:order val="3"/>
          <c:tx>
            <c:strRef>
              <c:f>'Répartition consommations'!$E$5</c:f>
              <c:strCache>
                <c:ptCount val="1"/>
                <c:pt idx="0">
                  <c:v>Eau de pluie utilisée
(m³)</c:v>
                </c:pt>
              </c:strCache>
            </c:strRef>
          </c:tx>
          <c:spPr>
            <a:ln w="25400" cap="rnd" cmpd="sng" algn="ctr">
              <a:solidFill>
                <a:schemeClr val="accent4">
                  <a:shade val="95000"/>
                  <a:satMod val="105000"/>
                </a:schemeClr>
              </a:solidFill>
              <a:prstDash val="solid"/>
              <a:round/>
            </a:ln>
            <a:effectLst/>
          </c:spPr>
          <c:marker>
            <c:spPr>
              <a:noFill/>
              <a:ln w="9525" cap="flat" cmpd="sng" algn="ctr">
                <a:solidFill>
                  <a:schemeClr val="accent4">
                    <a:shade val="95000"/>
                    <a:satMod val="105000"/>
                  </a:schemeClr>
                </a:solidFill>
                <a:prstDash val="solid"/>
                <a:round/>
              </a:ln>
              <a:effectLst>
                <a:outerShdw blurRad="40000" dist="23000" dir="5400000" rotWithShape="0">
                  <a:srgbClr val="000000">
                    <a:alpha val="35000"/>
                  </a:srgbClr>
                </a:outerShdw>
              </a:effectLst>
            </c:spPr>
          </c:marker>
          <c:cat>
            <c:numRef>
              <c:f>'Répartition consommations'!$A$6:$A$17</c:f>
              <c:numCache>
                <c:formatCode>General</c:formatCode>
                <c:ptCount val="12"/>
                <c:pt idx="0">
                  <c:v>2021</c:v>
                </c:pt>
                <c:pt idx="1">
                  <c:v>2022</c:v>
                </c:pt>
                <c:pt idx="2">
                  <c:v>2023</c:v>
                </c:pt>
                <c:pt idx="3">
                  <c:v>2024</c:v>
                </c:pt>
                <c:pt idx="4">
                  <c:v>2025</c:v>
                </c:pt>
                <c:pt idx="5">
                  <c:v>2026</c:v>
                </c:pt>
                <c:pt idx="6">
                  <c:v>2027</c:v>
                </c:pt>
                <c:pt idx="7">
                  <c:v>2028</c:v>
                </c:pt>
                <c:pt idx="8">
                  <c:v>2029</c:v>
                </c:pt>
                <c:pt idx="9">
                  <c:v>2030</c:v>
                </c:pt>
                <c:pt idx="10">
                  <c:v>2031</c:v>
                </c:pt>
                <c:pt idx="11">
                  <c:v>2032</c:v>
                </c:pt>
              </c:numCache>
            </c:numRef>
          </c:cat>
          <c:val>
            <c:numRef>
              <c:f>'Répartition consommations'!$E$6:$E$17</c:f>
              <c:numCache>
                <c:formatCode>0.00</c:formatCode>
                <c:ptCount val="12"/>
              </c:numCache>
            </c:numRef>
          </c:val>
          <c:smooth val="0"/>
          <c:extLst>
            <c:ext xmlns:c16="http://schemas.microsoft.com/office/drawing/2014/chart" uri="{C3380CC4-5D6E-409C-BE32-E72D297353CC}">
              <c16:uniqueId val="{00000005-BEC3-4626-973D-3B36CB4D8116}"/>
            </c:ext>
          </c:extLst>
        </c:ser>
        <c:ser>
          <c:idx val="4"/>
          <c:order val="4"/>
          <c:tx>
            <c:strRef>
              <c:f>'Répartition consommations'!$F$5</c:f>
              <c:strCache>
                <c:ptCount val="1"/>
                <c:pt idx="0">
                  <c:v>Autre source 1
(m³)</c:v>
                </c:pt>
              </c:strCache>
            </c:strRef>
          </c:tx>
          <c:spPr>
            <a:ln w="25400" cap="rnd" cmpd="sng" algn="ctr">
              <a:solidFill>
                <a:schemeClr val="accent5">
                  <a:shade val="95000"/>
                  <a:satMod val="105000"/>
                </a:schemeClr>
              </a:solidFill>
              <a:prstDash val="solid"/>
              <a:round/>
            </a:ln>
            <a:effectLst/>
          </c:spPr>
          <c:marker>
            <c:spPr>
              <a:noFill/>
              <a:ln w="9525" cap="flat" cmpd="sng" algn="ctr">
                <a:solidFill>
                  <a:schemeClr val="accent5">
                    <a:shade val="95000"/>
                    <a:satMod val="105000"/>
                  </a:schemeClr>
                </a:solidFill>
                <a:prstDash val="solid"/>
                <a:round/>
              </a:ln>
              <a:effectLst>
                <a:outerShdw blurRad="40000" dist="23000" dir="5400000" rotWithShape="0">
                  <a:srgbClr val="000000">
                    <a:alpha val="35000"/>
                  </a:srgbClr>
                </a:outerShdw>
              </a:effectLst>
            </c:spPr>
          </c:marker>
          <c:cat>
            <c:numRef>
              <c:f>'Répartition consommations'!$A$6:$A$17</c:f>
              <c:numCache>
                <c:formatCode>General</c:formatCode>
                <c:ptCount val="12"/>
                <c:pt idx="0">
                  <c:v>2021</c:v>
                </c:pt>
                <c:pt idx="1">
                  <c:v>2022</c:v>
                </c:pt>
                <c:pt idx="2">
                  <c:v>2023</c:v>
                </c:pt>
                <c:pt idx="3">
                  <c:v>2024</c:v>
                </c:pt>
                <c:pt idx="4">
                  <c:v>2025</c:v>
                </c:pt>
                <c:pt idx="5">
                  <c:v>2026</c:v>
                </c:pt>
                <c:pt idx="6">
                  <c:v>2027</c:v>
                </c:pt>
                <c:pt idx="7">
                  <c:v>2028</c:v>
                </c:pt>
                <c:pt idx="8">
                  <c:v>2029</c:v>
                </c:pt>
                <c:pt idx="9">
                  <c:v>2030</c:v>
                </c:pt>
                <c:pt idx="10">
                  <c:v>2031</c:v>
                </c:pt>
                <c:pt idx="11">
                  <c:v>2032</c:v>
                </c:pt>
              </c:numCache>
            </c:numRef>
          </c:cat>
          <c:val>
            <c:numRef>
              <c:f>'Répartition consommations'!$F$6:$F$17</c:f>
              <c:numCache>
                <c:formatCode>0.00</c:formatCode>
                <c:ptCount val="12"/>
              </c:numCache>
            </c:numRef>
          </c:val>
          <c:smooth val="0"/>
          <c:extLst>
            <c:ext xmlns:c16="http://schemas.microsoft.com/office/drawing/2014/chart" uri="{C3380CC4-5D6E-409C-BE32-E72D297353CC}">
              <c16:uniqueId val="{00000006-BEC3-4626-973D-3B36CB4D8116}"/>
            </c:ext>
          </c:extLst>
        </c:ser>
        <c:ser>
          <c:idx val="5"/>
          <c:order val="5"/>
          <c:tx>
            <c:strRef>
              <c:f>'Répartition consommations'!$G$5</c:f>
              <c:strCache>
                <c:ptCount val="1"/>
                <c:pt idx="0">
                  <c:v>Autre source 2
(m³)</c:v>
                </c:pt>
              </c:strCache>
            </c:strRef>
          </c:tx>
          <c:spPr>
            <a:ln w="25400" cap="rnd" cmpd="sng" algn="ctr">
              <a:solidFill>
                <a:schemeClr val="accent6">
                  <a:shade val="95000"/>
                  <a:satMod val="105000"/>
                </a:schemeClr>
              </a:solidFill>
              <a:prstDash val="solid"/>
              <a:round/>
            </a:ln>
            <a:effectLst/>
          </c:spPr>
          <c:marker>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w="9525" cap="flat" cmpd="sng" algn="ctr">
                <a:solidFill>
                  <a:schemeClr val="accent6">
                    <a:shade val="95000"/>
                    <a:satMod val="105000"/>
                  </a:schemeClr>
                </a:solidFill>
                <a:prstDash val="solid"/>
                <a:round/>
              </a:ln>
              <a:effectLst>
                <a:outerShdw blurRad="40000" dist="23000" dir="5400000" rotWithShape="0">
                  <a:srgbClr val="000000">
                    <a:alpha val="35000"/>
                  </a:srgbClr>
                </a:outerShdw>
              </a:effectLst>
            </c:spPr>
          </c:marker>
          <c:cat>
            <c:numRef>
              <c:f>'Répartition consommations'!$A$6:$A$17</c:f>
              <c:numCache>
                <c:formatCode>General</c:formatCode>
                <c:ptCount val="12"/>
                <c:pt idx="0">
                  <c:v>2021</c:v>
                </c:pt>
                <c:pt idx="1">
                  <c:v>2022</c:v>
                </c:pt>
                <c:pt idx="2">
                  <c:v>2023</c:v>
                </c:pt>
                <c:pt idx="3">
                  <c:v>2024</c:v>
                </c:pt>
                <c:pt idx="4">
                  <c:v>2025</c:v>
                </c:pt>
                <c:pt idx="5">
                  <c:v>2026</c:v>
                </c:pt>
                <c:pt idx="6">
                  <c:v>2027</c:v>
                </c:pt>
                <c:pt idx="7">
                  <c:v>2028</c:v>
                </c:pt>
                <c:pt idx="8">
                  <c:v>2029</c:v>
                </c:pt>
                <c:pt idx="9">
                  <c:v>2030</c:v>
                </c:pt>
                <c:pt idx="10">
                  <c:v>2031</c:v>
                </c:pt>
                <c:pt idx="11">
                  <c:v>2032</c:v>
                </c:pt>
              </c:numCache>
            </c:numRef>
          </c:cat>
          <c:val>
            <c:numRef>
              <c:f>'Répartition consommations'!$G$6:$G$17</c:f>
              <c:numCache>
                <c:formatCode>0.00</c:formatCode>
                <c:ptCount val="12"/>
              </c:numCache>
            </c:numRef>
          </c:val>
          <c:smooth val="0"/>
          <c:extLst>
            <c:ext xmlns:c16="http://schemas.microsoft.com/office/drawing/2014/chart" uri="{C3380CC4-5D6E-409C-BE32-E72D297353CC}">
              <c16:uniqueId val="{00000007-BEC3-4626-973D-3B36CB4D8116}"/>
            </c:ext>
          </c:extLst>
        </c:ser>
        <c:dLbls>
          <c:showLegendKey val="0"/>
          <c:showVal val="0"/>
          <c:showCatName val="0"/>
          <c:showSerName val="0"/>
          <c:showPercent val="0"/>
          <c:showBubbleSize val="0"/>
        </c:dLbls>
        <c:marker val="1"/>
        <c:smooth val="0"/>
        <c:axId val="117349888"/>
        <c:axId val="79223552"/>
      </c:lineChart>
      <c:catAx>
        <c:axId val="117349888"/>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2100000" spcFirstLastPara="1" vertOverflow="ellipsis" wrap="square" anchor="ctr" anchorCtr="1"/>
          <a:lstStyle/>
          <a:p>
            <a:pPr>
              <a:defRPr sz="1000" b="0" i="0" u="none" strike="noStrike" kern="1200" baseline="0">
                <a:solidFill>
                  <a:schemeClr val="tx1"/>
                </a:solidFill>
                <a:latin typeface="+mn-lt"/>
                <a:ea typeface="+mn-ea"/>
                <a:cs typeface="+mn-cs"/>
              </a:defRPr>
            </a:pPr>
            <a:endParaRPr lang="fr-FR"/>
          </a:p>
        </c:txPr>
        <c:crossAx val="79223552"/>
        <c:crosses val="autoZero"/>
        <c:auto val="1"/>
        <c:lblAlgn val="ctr"/>
        <c:lblOffset val="25"/>
        <c:noMultiLvlLbl val="0"/>
      </c:catAx>
      <c:valAx>
        <c:axId val="79223552"/>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r>
                  <a:rPr lang="en-US" sz="1100"/>
                  <a:t>Consommation  (m³)</a:t>
                </a:r>
              </a:p>
            </c:rich>
          </c:tx>
          <c:layout>
            <c:manualLayout>
              <c:xMode val="edge"/>
              <c:yMode val="edge"/>
              <c:x val="1.6121790015235785E-2"/>
              <c:y val="0.31781470863922168"/>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fr-FR"/>
            </a:p>
          </c:txPr>
        </c:title>
        <c:numFmt formatCode="#\ ##0"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fr-FR"/>
          </a:p>
        </c:txPr>
        <c:crossAx val="117349888"/>
        <c:crosses val="autoZero"/>
        <c:crossBetween val="between"/>
      </c:valAx>
      <c:spPr>
        <a:solidFill>
          <a:schemeClr val="bg1"/>
        </a:solidFill>
        <a:ln>
          <a:noFill/>
        </a:ln>
        <a:effectLst/>
      </c:spPr>
    </c:plotArea>
    <c:legend>
      <c:legendPos val="b"/>
      <c:layout>
        <c:manualLayout>
          <c:xMode val="edge"/>
          <c:yMode val="edge"/>
          <c:x val="9.7981821363246537E-3"/>
          <c:y val="0.90355456338336793"/>
          <c:w val="0.98628254500914547"/>
          <c:h val="8.2542730360468955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fr-FR"/>
    </a:p>
  </c:txPr>
  <c:printSettings>
    <c:headerFooter/>
    <c:pageMargins b="0.75" l="0.7" r="0.7" t="0.75"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r>
              <a:rPr lang="en-US" sz="1400"/>
              <a:t>Évolution de la consommation totale</a:t>
            </a:r>
            <a:r>
              <a:rPr lang="en-US" sz="1400" baseline="0"/>
              <a:t> (tous approvisionnements)</a:t>
            </a:r>
            <a:endParaRPr lang="en-US" sz="1400"/>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title>
    <c:autoTitleDeleted val="0"/>
    <c:plotArea>
      <c:layout>
        <c:manualLayout>
          <c:layoutTarget val="inner"/>
          <c:xMode val="edge"/>
          <c:yMode val="edge"/>
          <c:x val="0.10928057138234311"/>
          <c:y val="0.13120694444444445"/>
          <c:w val="0.85549342979647969"/>
          <c:h val="0.73815684233592638"/>
        </c:manualLayout>
      </c:layout>
      <c:barChart>
        <c:barDir val="col"/>
        <c:grouping val="clustered"/>
        <c:varyColors val="0"/>
        <c:ser>
          <c:idx val="0"/>
          <c:order val="0"/>
          <c:tx>
            <c:strRef>
              <c:f>'Répartition consommations'!$H$5</c:f>
              <c:strCache>
                <c:ptCount val="1"/>
                <c:pt idx="0">
                  <c:v>Total
(m³)</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f>'Répartition consommations'!$A$6:$A$17</c:f>
              <c:numCache>
                <c:formatCode>General</c:formatCode>
                <c:ptCount val="12"/>
                <c:pt idx="0">
                  <c:v>2021</c:v>
                </c:pt>
                <c:pt idx="1">
                  <c:v>2022</c:v>
                </c:pt>
                <c:pt idx="2">
                  <c:v>2023</c:v>
                </c:pt>
                <c:pt idx="3">
                  <c:v>2024</c:v>
                </c:pt>
                <c:pt idx="4">
                  <c:v>2025</c:v>
                </c:pt>
                <c:pt idx="5">
                  <c:v>2026</c:v>
                </c:pt>
                <c:pt idx="6">
                  <c:v>2027</c:v>
                </c:pt>
                <c:pt idx="7">
                  <c:v>2028</c:v>
                </c:pt>
                <c:pt idx="8">
                  <c:v>2029</c:v>
                </c:pt>
                <c:pt idx="9">
                  <c:v>2030</c:v>
                </c:pt>
                <c:pt idx="10">
                  <c:v>2031</c:v>
                </c:pt>
                <c:pt idx="11">
                  <c:v>2032</c:v>
                </c:pt>
              </c:numCache>
            </c:numRef>
          </c:cat>
          <c:val>
            <c:numRef>
              <c:f>'Répartition consommations'!$H$6:$H$17</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4B3-4807-A186-C38436CDDF62}"/>
            </c:ext>
          </c:extLst>
        </c:ser>
        <c:dLbls>
          <c:showLegendKey val="0"/>
          <c:showVal val="0"/>
          <c:showCatName val="0"/>
          <c:showSerName val="0"/>
          <c:showPercent val="0"/>
          <c:showBubbleSize val="0"/>
        </c:dLbls>
        <c:gapWidth val="150"/>
        <c:axId val="117349888"/>
        <c:axId val="79223552"/>
      </c:barChart>
      <c:catAx>
        <c:axId val="117349888"/>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2100000" spcFirstLastPara="1" vertOverflow="ellipsis" wrap="square" anchor="ctr" anchorCtr="1"/>
          <a:lstStyle/>
          <a:p>
            <a:pPr>
              <a:defRPr sz="1000" b="0" i="0" u="none" strike="noStrike" kern="1200" baseline="0">
                <a:solidFill>
                  <a:schemeClr val="tx1"/>
                </a:solidFill>
                <a:latin typeface="+mn-lt"/>
                <a:ea typeface="+mn-ea"/>
                <a:cs typeface="+mn-cs"/>
              </a:defRPr>
            </a:pPr>
            <a:endParaRPr lang="fr-FR"/>
          </a:p>
        </c:txPr>
        <c:crossAx val="79223552"/>
        <c:crosses val="autoZero"/>
        <c:auto val="1"/>
        <c:lblAlgn val="ctr"/>
        <c:lblOffset val="25"/>
        <c:noMultiLvlLbl val="0"/>
      </c:catAx>
      <c:valAx>
        <c:axId val="79223552"/>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r>
                  <a:rPr lang="en-US" sz="1100"/>
                  <a:t>Consommation (m³)</a:t>
                </a:r>
              </a:p>
            </c:rich>
          </c:tx>
          <c:layout>
            <c:manualLayout>
              <c:xMode val="edge"/>
              <c:yMode val="edge"/>
              <c:x val="1.8079482600010896E-2"/>
              <c:y val="0.33520817355100252"/>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fr-FR"/>
            </a:p>
          </c:txPr>
        </c:title>
        <c:numFmt formatCode="0"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fr-FR"/>
          </a:p>
        </c:txPr>
        <c:crossAx val="117349888"/>
        <c:crosses val="autoZero"/>
        <c:crossBetween val="between"/>
      </c:valAx>
      <c:spPr>
        <a:solidFill>
          <a:schemeClr val="bg1"/>
        </a:solidFill>
        <a:ln>
          <a:noFill/>
        </a:ln>
        <a:effectLst/>
      </c:spPr>
    </c:plotArea>
    <c:plotVisOnly val="1"/>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fr-FR"/>
    </a:p>
  </c:txPr>
  <c:printSettings>
    <c:headerFooter/>
    <c:pageMargins b="0.75" l="0.7" r="0.7" t="0.75"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r>
              <a:rPr lang="en-US" sz="1400"/>
              <a:t>Repartition de la consommation par type d'</a:t>
            </a:r>
            <a:r>
              <a:rPr lang="en-US" sz="1400" baseline="0"/>
              <a:t>approvisionnement (m³)</a:t>
            </a:r>
            <a:endParaRPr lang="en-US" sz="1400"/>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title>
    <c:autoTitleDeleted val="0"/>
    <c:plotArea>
      <c:layout>
        <c:manualLayout>
          <c:layoutTarget val="inner"/>
          <c:xMode val="edge"/>
          <c:yMode val="edge"/>
          <c:x val="0.3053402801245334"/>
          <c:y val="0.18684480113947627"/>
          <c:w val="0.42578546221999158"/>
          <c:h val="0.75547167744056087"/>
        </c:manualLayout>
      </c:layout>
      <c:pieChart>
        <c:varyColors val="1"/>
        <c:ser>
          <c:idx val="0"/>
          <c:order val="0"/>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c:spPr>
            <c:extLst>
              <c:ext xmlns:c16="http://schemas.microsoft.com/office/drawing/2014/chart" uri="{C3380CC4-5D6E-409C-BE32-E72D297353CC}">
                <c16:uniqueId val="{00000001-D0D3-437C-B999-E76580075117}"/>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c:spPr>
            <c:extLst>
              <c:ext xmlns:c16="http://schemas.microsoft.com/office/drawing/2014/chart" uri="{C3380CC4-5D6E-409C-BE32-E72D297353CC}">
                <c16:uniqueId val="{00000003-D0D3-437C-B999-E76580075117}"/>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c:spPr>
            <c:extLst>
              <c:ext xmlns:c16="http://schemas.microsoft.com/office/drawing/2014/chart" uri="{C3380CC4-5D6E-409C-BE32-E72D297353CC}">
                <c16:uniqueId val="{00000005-D0D3-437C-B999-E76580075117}"/>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c:spPr>
            <c:extLst>
              <c:ext xmlns:c16="http://schemas.microsoft.com/office/drawing/2014/chart" uri="{C3380CC4-5D6E-409C-BE32-E72D297353CC}">
                <c16:uniqueId val="{00000007-D0D3-437C-B999-E76580075117}"/>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c:spPr>
            <c:extLst>
              <c:ext xmlns:c16="http://schemas.microsoft.com/office/drawing/2014/chart" uri="{C3380CC4-5D6E-409C-BE32-E72D297353CC}">
                <c16:uniqueId val="{00000009-D0D3-437C-B999-E76580075117}"/>
              </c:ext>
            </c:extLst>
          </c:dPt>
          <c:dPt>
            <c:idx val="5"/>
            <c:bubble3D val="0"/>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c:spPr>
            <c:extLst>
              <c:ext xmlns:c16="http://schemas.microsoft.com/office/drawing/2014/chart" uri="{C3380CC4-5D6E-409C-BE32-E72D297353CC}">
                <c16:uniqueId val="{0000000B-D0D3-437C-B999-E76580075117}"/>
              </c:ext>
            </c:extLst>
          </c:dPt>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solidFill>
                    <a:latin typeface="+mn-lt"/>
                    <a:ea typeface="+mn-ea"/>
                    <a:cs typeface="+mn-cs"/>
                  </a:defRPr>
                </a:pPr>
                <a:endParaRPr lang="fr-FR"/>
              </a:p>
            </c:txPr>
            <c:dLblPos val="outEnd"/>
            <c:showLegendKey val="0"/>
            <c:showVal val="1"/>
            <c:showCatName val="1"/>
            <c:showSerName val="0"/>
            <c:showPercent val="0"/>
            <c:showBubbleSize val="0"/>
            <c:separator>
</c:separator>
            <c:showLeaderLines val="1"/>
            <c:leaderLines>
              <c:spPr>
                <a:ln w="9525" cap="flat" cmpd="sng" algn="ctr">
                  <a:solidFill>
                    <a:schemeClr val="tx1">
                      <a:shade val="95000"/>
                      <a:satMod val="105000"/>
                    </a:schemeClr>
                  </a:solidFill>
                  <a:prstDash val="solid"/>
                  <a:round/>
                </a:ln>
                <a:effectLst/>
              </c:spPr>
            </c:leaderLines>
            <c:extLst>
              <c:ext xmlns:c15="http://schemas.microsoft.com/office/drawing/2012/chart" uri="{CE6537A1-D6FC-4f65-9D91-7224C49458BB}"/>
            </c:extLst>
          </c:dLbls>
          <c:cat>
            <c:strRef>
              <c:f>'Répartition consommations'!$R$6:$R$11</c:f>
              <c:strCache>
                <c:ptCount val="6"/>
                <c:pt idx="0">
                  <c:v>Eau de distribution</c:v>
                </c:pt>
                <c:pt idx="1">
                  <c:v>Eau de captage - souterraine</c:v>
                </c:pt>
                <c:pt idx="2">
                  <c:v>Eau de captage - surface</c:v>
                </c:pt>
                <c:pt idx="3">
                  <c:v>Eau de pluie utilisée</c:v>
                </c:pt>
                <c:pt idx="4">
                  <c:v>Autre source 1</c:v>
                </c:pt>
                <c:pt idx="5">
                  <c:v>Autre source 2</c:v>
                </c:pt>
              </c:strCache>
            </c:strRef>
          </c:cat>
          <c:val>
            <c:numRef>
              <c:f>'Répartition consommations'!$S$6:$S$11</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9014-4C57-8DB9-FA9C6E1CF06F}"/>
            </c:ext>
          </c:extLst>
        </c:ser>
        <c:dLbls>
          <c:dLblPos val="outEnd"/>
          <c:showLegendKey val="0"/>
          <c:showVal val="1"/>
          <c:showCatName val="0"/>
          <c:showSerName val="0"/>
          <c:showPercent val="0"/>
          <c:showBubbleSize val="0"/>
          <c:showLeaderLines val="1"/>
        </c:dLbls>
        <c:firstSliceAng val="0"/>
      </c:pieChart>
      <c:spPr>
        <a:noFill/>
        <a:ln>
          <a:noFill/>
        </a:ln>
        <a:effectLst/>
      </c:spPr>
    </c:plotArea>
    <c:plotVisOnly val="0"/>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fr-FR"/>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2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3">
      <cs:styleClr val="auto"/>
    </cs:fillRef>
    <cs:effectRef idx="2">
      <a:schemeClr val="dk1"/>
    </cs:effectRef>
    <cs:fontRef idx="minor">
      <a:schemeClr val="tx1"/>
    </cs:fontRef>
  </cs:dataPoint>
  <cs:dataPoint3D>
    <cs:lnRef idx="0"/>
    <cs:fillRef idx="1">
      <cs:styleClr val="auto"/>
    </cs:fillRef>
    <cs:effectRef idx="2">
      <a:schemeClr val="dk1"/>
    </cs:effectRef>
    <cs:fontRef idx="minor">
      <a:schemeClr val="tx1"/>
    </cs:fontRef>
  </cs:dataPoint3D>
  <cs:dataPointLine>
    <cs:lnRef idx="1">
      <cs:styleClr val="auto"/>
    </cs:lnRef>
    <cs:lineWidthScale>5</cs:lineWidthScale>
    <cs:fillRef idx="0"/>
    <cs:effectRef idx="0"/>
    <cs:fontRef idx="minor">
      <a:schemeClr val="tx1"/>
    </cs:fontRef>
    <cs:spPr>
      <a:ln cap="rnd">
        <a:round/>
      </a:ln>
    </cs:spPr>
  </cs:dataPointLine>
  <cs:dataPointMarker>
    <cs:lnRef idx="1">
      <cs:styleClr val="auto"/>
    </cs:lnRef>
    <cs:fillRef idx="3">
      <cs:styleClr val="auto"/>
    </cs:fillRef>
    <cs:effectRef idx="2">
      <a:schemeClr val="dk1"/>
    </cs:effectRef>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0"/>
    <cs:fillRef idx="3" mods="ignoreCSTransforms">
      <cs:styleClr val="0">
        <a:shade val="25000"/>
      </cs:styleClr>
    </cs:fillRef>
    <cs:effectRef idx="2">
      <a:schemeClr val="dk1"/>
    </cs:effectRef>
    <cs:fontRef idx="minor">
      <a:schemeClr val="tx1"/>
    </cs:fontRef>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0"/>
    <cs:fillRef idx="3" mods="ignoreCSTransforms">
      <cs:styleClr val="0">
        <a:tint val="25000"/>
      </cs:styleClr>
    </cs:fillRef>
    <cs:effectRef idx="2">
      <a:schemeClr val="dk1"/>
    </cs:effectRef>
    <cs:fontRef idx="minor">
      <a:schemeClr val="tx1"/>
    </cs:fontRef>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2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3">
      <cs:styleClr val="auto"/>
    </cs:fillRef>
    <cs:effectRef idx="2">
      <a:schemeClr val="dk1"/>
    </cs:effectRef>
    <cs:fontRef idx="minor">
      <a:schemeClr val="tx1"/>
    </cs:fontRef>
  </cs:dataPoint>
  <cs:dataPoint3D>
    <cs:lnRef idx="0"/>
    <cs:fillRef idx="1">
      <cs:styleClr val="auto"/>
    </cs:fillRef>
    <cs:effectRef idx="2">
      <a:schemeClr val="dk1"/>
    </cs:effectRef>
    <cs:fontRef idx="minor">
      <a:schemeClr val="tx1"/>
    </cs:fontRef>
  </cs:dataPoint3D>
  <cs:dataPointLine>
    <cs:lnRef idx="1">
      <cs:styleClr val="auto"/>
    </cs:lnRef>
    <cs:lineWidthScale>5</cs:lineWidthScale>
    <cs:fillRef idx="0"/>
    <cs:effectRef idx="0"/>
    <cs:fontRef idx="minor">
      <a:schemeClr val="tx1"/>
    </cs:fontRef>
    <cs:spPr>
      <a:ln cap="rnd">
        <a:round/>
      </a:ln>
    </cs:spPr>
  </cs:dataPointLine>
  <cs:dataPointMarker>
    <cs:lnRef idx="1">
      <cs:styleClr val="auto"/>
    </cs:lnRef>
    <cs:fillRef idx="3">
      <cs:styleClr val="auto"/>
    </cs:fillRef>
    <cs:effectRef idx="2">
      <a:schemeClr val="dk1"/>
    </cs:effectRef>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0"/>
    <cs:fillRef idx="3" mods="ignoreCSTransforms">
      <cs:styleClr val="0">
        <a:shade val="25000"/>
      </cs:styleClr>
    </cs:fillRef>
    <cs:effectRef idx="2">
      <a:schemeClr val="dk1"/>
    </cs:effectRef>
    <cs:fontRef idx="minor">
      <a:schemeClr val="tx1"/>
    </cs:fontRef>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0"/>
    <cs:fillRef idx="3" mods="ignoreCSTransforms">
      <cs:styleClr val="0">
        <a:tint val="25000"/>
      </cs:styleClr>
    </cs:fillRef>
    <cs:effectRef idx="2">
      <a:schemeClr val="dk1"/>
    </cs:effectRef>
    <cs:fontRef idx="minor">
      <a:schemeClr val="tx1"/>
    </cs:fontRef>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12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3">
      <cs:styleClr val="auto"/>
    </cs:fillRef>
    <cs:effectRef idx="2">
      <a:schemeClr val="dk1"/>
    </cs:effectRef>
    <cs:fontRef idx="minor">
      <a:schemeClr val="tx1"/>
    </cs:fontRef>
  </cs:dataPoint>
  <cs:dataPoint3D>
    <cs:lnRef idx="0"/>
    <cs:fillRef idx="1">
      <cs:styleClr val="auto"/>
    </cs:fillRef>
    <cs:effectRef idx="2">
      <a:schemeClr val="dk1"/>
    </cs:effectRef>
    <cs:fontRef idx="minor">
      <a:schemeClr val="tx1"/>
    </cs:fontRef>
  </cs:dataPoint3D>
  <cs:dataPointLine>
    <cs:lnRef idx="1">
      <cs:styleClr val="auto"/>
    </cs:lnRef>
    <cs:lineWidthScale>5</cs:lineWidthScale>
    <cs:fillRef idx="0"/>
    <cs:effectRef idx="0"/>
    <cs:fontRef idx="minor">
      <a:schemeClr val="tx1"/>
    </cs:fontRef>
    <cs:spPr>
      <a:ln cap="rnd">
        <a:round/>
      </a:ln>
    </cs:spPr>
  </cs:dataPointLine>
  <cs:dataPointMarker>
    <cs:lnRef idx="1">
      <cs:styleClr val="auto"/>
    </cs:lnRef>
    <cs:fillRef idx="3">
      <cs:styleClr val="auto"/>
    </cs:fillRef>
    <cs:effectRef idx="2">
      <a:schemeClr val="dk1"/>
    </cs:effectRef>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0"/>
    <cs:fillRef idx="3" mods="ignoreCSTransforms">
      <cs:styleClr val="0">
        <a:shade val="25000"/>
      </cs:styleClr>
    </cs:fillRef>
    <cs:effectRef idx="2">
      <a:schemeClr val="dk1"/>
    </cs:effectRef>
    <cs:fontRef idx="minor">
      <a:schemeClr val="tx1"/>
    </cs:fontRef>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0"/>
    <cs:fillRef idx="3" mods="ignoreCSTransforms">
      <cs:styleClr val="0">
        <a:tint val="25000"/>
      </cs:styleClr>
    </cs:fillRef>
    <cs:effectRef idx="2">
      <a:schemeClr val="dk1"/>
    </cs:effectRef>
    <cs:fontRef idx="minor">
      <a:schemeClr val="tx1"/>
    </cs:fontRef>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editAs="oneCell">
    <xdr:from>
      <xdr:col>8</xdr:col>
      <xdr:colOff>104776</xdr:colOff>
      <xdr:row>0</xdr:row>
      <xdr:rowOff>9525</xdr:rowOff>
    </xdr:from>
    <xdr:to>
      <xdr:col>10</xdr:col>
      <xdr:colOff>798273</xdr:colOff>
      <xdr:row>9</xdr:row>
      <xdr:rowOff>190325</xdr:rowOff>
    </xdr:to>
    <xdr:pic>
      <xdr:nvPicPr>
        <xdr:cNvPr id="3" name="Image 2">
          <a:extLst>
            <a:ext uri="{FF2B5EF4-FFF2-40B4-BE49-F238E27FC236}">
              <a16:creationId xmlns:a16="http://schemas.microsoft.com/office/drawing/2014/main" id="{5AEE23F4-32C3-BB4B-35EC-15C63C3C88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00776" y="9525"/>
          <a:ext cx="2217497" cy="19048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107938</xdr:colOff>
      <xdr:row>24</xdr:row>
      <xdr:rowOff>76648</xdr:rowOff>
    </xdr:from>
    <xdr:to>
      <xdr:col>5</xdr:col>
      <xdr:colOff>1054707</xdr:colOff>
      <xdr:row>44</xdr:row>
      <xdr:rowOff>107948</xdr:rowOff>
    </xdr:to>
    <xdr:graphicFrame macro="">
      <xdr:nvGraphicFramePr>
        <xdr:cNvPr id="8" name="Graphique 7">
          <a:extLst>
            <a:ext uri="{FF2B5EF4-FFF2-40B4-BE49-F238E27FC236}">
              <a16:creationId xmlns:a16="http://schemas.microsoft.com/office/drawing/2014/main" id="{00000000-0008-0000-0100-000008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editAs="oneCell">
    <xdr:from>
      <xdr:col>6</xdr:col>
      <xdr:colOff>45240</xdr:colOff>
      <xdr:row>24</xdr:row>
      <xdr:rowOff>76648</xdr:rowOff>
    </xdr:from>
    <xdr:to>
      <xdr:col>11</xdr:col>
      <xdr:colOff>988834</xdr:colOff>
      <xdr:row>44</xdr:row>
      <xdr:rowOff>104773</xdr:rowOff>
    </xdr:to>
    <xdr:graphicFrame macro="">
      <xdr:nvGraphicFramePr>
        <xdr:cNvPr id="9" name="Graphique 8">
          <a:extLst>
            <a:ext uri="{FF2B5EF4-FFF2-40B4-BE49-F238E27FC236}">
              <a16:creationId xmlns:a16="http://schemas.microsoft.com/office/drawing/2014/main" id="{00000000-0008-0000-0100-000009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twoCellAnchor editAs="oneCell">
    <xdr:from>
      <xdr:col>0</xdr:col>
      <xdr:colOff>107938</xdr:colOff>
      <xdr:row>45</xdr:row>
      <xdr:rowOff>27779</xdr:rowOff>
    </xdr:from>
    <xdr:to>
      <xdr:col>5</xdr:col>
      <xdr:colOff>1054707</xdr:colOff>
      <xdr:row>65</xdr:row>
      <xdr:rowOff>59079</xdr:rowOff>
    </xdr:to>
    <xdr:graphicFrame macro="">
      <xdr:nvGraphicFramePr>
        <xdr:cNvPr id="10" name="Graphique 9">
          <a:extLst>
            <a:ext uri="{FF2B5EF4-FFF2-40B4-BE49-F238E27FC236}">
              <a16:creationId xmlns:a16="http://schemas.microsoft.com/office/drawing/2014/main" id="{00000000-0008-0000-0100-00000A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xdr:wsDr>
</file>

<file path=xl/drawings/drawing3.xml><?xml version="1.0" encoding="utf-8"?>
<xdr:wsDr xmlns:xdr="http://schemas.openxmlformats.org/drawingml/2006/spreadsheetDrawing" xmlns:a="http://schemas.openxmlformats.org/drawingml/2006/main">
  <xdr:twoCellAnchor editAs="oneCell">
    <xdr:from>
      <xdr:col>1</xdr:col>
      <xdr:colOff>939799</xdr:colOff>
      <xdr:row>67</xdr:row>
      <xdr:rowOff>28574</xdr:rowOff>
    </xdr:from>
    <xdr:to>
      <xdr:col>6</xdr:col>
      <xdr:colOff>1898474</xdr:colOff>
      <xdr:row>87</xdr:row>
      <xdr:rowOff>9074</xdr:rowOff>
    </xdr:to>
    <xdr:graphicFrame macro="">
      <xdr:nvGraphicFramePr>
        <xdr:cNvPr id="4" name="Graphique 3">
          <a:extLst>
            <a:ext uri="{FF2B5EF4-FFF2-40B4-BE49-F238E27FC236}">
              <a16:creationId xmlns:a16="http://schemas.microsoft.com/office/drawing/2014/main" id="{00000000-0008-0000-0200-000004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editAs="oneCell">
    <xdr:from>
      <xdr:col>1</xdr:col>
      <xdr:colOff>952499</xdr:colOff>
      <xdr:row>88</xdr:row>
      <xdr:rowOff>66674</xdr:rowOff>
    </xdr:from>
    <xdr:to>
      <xdr:col>6</xdr:col>
      <xdr:colOff>1879424</xdr:colOff>
      <xdr:row>108</xdr:row>
      <xdr:rowOff>47174</xdr:rowOff>
    </xdr:to>
    <xdr:graphicFrame macro="">
      <xdr:nvGraphicFramePr>
        <xdr:cNvPr id="9" name="Graphique 8">
          <a:extLst>
            <a:ext uri="{FF2B5EF4-FFF2-40B4-BE49-F238E27FC236}">
              <a16:creationId xmlns:a16="http://schemas.microsoft.com/office/drawing/2014/main" id="{00000000-0008-0000-0200-000009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4.xml><?xml version="1.0" encoding="utf-8"?>
<xdr:wsDr xmlns:xdr="http://schemas.openxmlformats.org/drawingml/2006/spreadsheetDrawing" xmlns:a="http://schemas.openxmlformats.org/drawingml/2006/main">
  <xdr:twoCellAnchor editAs="oneCell">
    <xdr:from>
      <xdr:col>0</xdr:col>
      <xdr:colOff>266700</xdr:colOff>
      <xdr:row>22</xdr:row>
      <xdr:rowOff>161925</xdr:rowOff>
    </xdr:from>
    <xdr:to>
      <xdr:col>6</xdr:col>
      <xdr:colOff>114919</xdr:colOff>
      <xdr:row>43</xdr:row>
      <xdr:rowOff>12250</xdr:rowOff>
    </xdr:to>
    <xdr:graphicFrame macro="">
      <xdr:nvGraphicFramePr>
        <xdr:cNvPr id="5" name="Graphique 4">
          <a:extLst>
            <a:ext uri="{FF2B5EF4-FFF2-40B4-BE49-F238E27FC236}">
              <a16:creationId xmlns:a16="http://schemas.microsoft.com/office/drawing/2014/main" id="{168904C5-5F23-434C-961D-E689097C72D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editAs="oneCell">
    <xdr:from>
      <xdr:col>6</xdr:col>
      <xdr:colOff>407988</xdr:colOff>
      <xdr:row>22</xdr:row>
      <xdr:rowOff>158750</xdr:rowOff>
    </xdr:from>
    <xdr:to>
      <xdr:col>14</xdr:col>
      <xdr:colOff>180007</xdr:colOff>
      <xdr:row>43</xdr:row>
      <xdr:rowOff>12250</xdr:rowOff>
    </xdr:to>
    <xdr:graphicFrame macro="">
      <xdr:nvGraphicFramePr>
        <xdr:cNvPr id="7" name="Graphique 6">
          <a:extLst>
            <a:ext uri="{FF2B5EF4-FFF2-40B4-BE49-F238E27FC236}">
              <a16:creationId xmlns:a16="http://schemas.microsoft.com/office/drawing/2014/main" id="{48F7996A-DCC9-41F1-9EFD-1E4A7F4778B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twoCellAnchor editAs="oneCell">
    <xdr:from>
      <xdr:col>0</xdr:col>
      <xdr:colOff>266700</xdr:colOff>
      <xdr:row>46</xdr:row>
      <xdr:rowOff>158750</xdr:rowOff>
    </xdr:from>
    <xdr:to>
      <xdr:col>6</xdr:col>
      <xdr:colOff>114919</xdr:colOff>
      <xdr:row>67</xdr:row>
      <xdr:rowOff>9074</xdr:rowOff>
    </xdr:to>
    <xdr:graphicFrame macro="">
      <xdr:nvGraphicFramePr>
        <xdr:cNvPr id="8" name="Graphique 7">
          <a:extLst>
            <a:ext uri="{FF2B5EF4-FFF2-40B4-BE49-F238E27FC236}">
              <a16:creationId xmlns:a16="http://schemas.microsoft.com/office/drawing/2014/main" id="{A3BFA224-CFD9-4EEE-9D3F-7B1B0D2FC1F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sheetPr>
  <dimension ref="A1:K28"/>
  <sheetViews>
    <sheetView zoomScaleNormal="100" workbookViewId="0">
      <selection activeCell="A3" sqref="A3"/>
    </sheetView>
  </sheetViews>
  <sheetFormatPr baseColWidth="10" defaultRowHeight="14.5"/>
  <cols>
    <col min="11" max="11" width="11.453125" customWidth="1"/>
  </cols>
  <sheetData>
    <row r="1" spans="1:11" ht="18.5">
      <c r="A1" s="36" t="s">
        <v>0</v>
      </c>
      <c r="B1" s="37"/>
      <c r="C1" s="37"/>
      <c r="D1" s="37"/>
      <c r="E1" s="37"/>
      <c r="F1" s="37"/>
      <c r="G1" s="37"/>
      <c r="H1" s="37"/>
      <c r="I1" s="37"/>
      <c r="J1" s="37"/>
      <c r="K1" s="38"/>
    </row>
    <row r="2" spans="1:11">
      <c r="A2" s="39" t="s">
        <v>52</v>
      </c>
      <c r="B2" s="16"/>
      <c r="C2" s="16"/>
      <c r="D2" s="16"/>
      <c r="E2" s="16"/>
      <c r="F2" s="16"/>
      <c r="G2" s="16"/>
      <c r="H2" s="16"/>
      <c r="I2" s="17"/>
      <c r="J2" s="17"/>
      <c r="K2" s="40"/>
    </row>
    <row r="3" spans="1:11" ht="15" customHeight="1">
      <c r="A3" s="41"/>
      <c r="B3" s="18"/>
      <c r="C3" s="18"/>
      <c r="D3" s="18"/>
      <c r="E3" s="18"/>
      <c r="F3" s="18"/>
      <c r="G3" s="18"/>
      <c r="H3" s="18"/>
      <c r="I3" s="18"/>
      <c r="J3" s="18"/>
      <c r="K3" s="40"/>
    </row>
    <row r="4" spans="1:11" ht="15.5">
      <c r="A4" s="42" t="s">
        <v>18</v>
      </c>
      <c r="B4" s="18"/>
      <c r="C4" s="18"/>
      <c r="D4" s="18"/>
      <c r="E4" s="18"/>
      <c r="F4" s="18"/>
      <c r="G4" s="18"/>
      <c r="H4" s="18"/>
      <c r="I4" s="18"/>
      <c r="J4" s="18"/>
      <c r="K4" s="40"/>
    </row>
    <row r="5" spans="1:11" ht="15" customHeight="1">
      <c r="A5" s="42"/>
      <c r="B5" s="18"/>
      <c r="C5" s="18"/>
      <c r="D5" s="18"/>
      <c r="E5" s="18"/>
      <c r="F5" s="18"/>
      <c r="G5" s="18"/>
      <c r="H5" s="18"/>
      <c r="I5" s="18"/>
      <c r="J5" s="18"/>
      <c r="K5" s="40"/>
    </row>
    <row r="6" spans="1:11">
      <c r="A6" s="41"/>
      <c r="B6" s="47" t="s">
        <v>15</v>
      </c>
      <c r="C6" s="48"/>
      <c r="D6" s="48"/>
      <c r="E6" s="48"/>
      <c r="F6" s="48"/>
      <c r="G6" s="49"/>
      <c r="H6" s="18"/>
      <c r="I6" s="18"/>
      <c r="J6" s="18"/>
      <c r="K6" s="40"/>
    </row>
    <row r="7" spans="1:11">
      <c r="A7" s="41"/>
      <c r="B7" s="51" t="s">
        <v>16</v>
      </c>
      <c r="C7" s="52"/>
      <c r="D7" s="52"/>
      <c r="E7" s="52"/>
      <c r="F7" s="52"/>
      <c r="G7" s="53"/>
      <c r="H7" s="18"/>
      <c r="I7" s="18"/>
      <c r="J7" s="18"/>
      <c r="K7" s="40"/>
    </row>
    <row r="8" spans="1:11">
      <c r="A8" s="41"/>
      <c r="B8" s="54" t="s">
        <v>17</v>
      </c>
      <c r="C8" s="55"/>
      <c r="D8" s="55"/>
      <c r="E8" s="55"/>
      <c r="F8" s="55"/>
      <c r="G8" s="56"/>
      <c r="H8" s="18"/>
      <c r="I8" s="18"/>
      <c r="J8" s="18"/>
      <c r="K8" s="40"/>
    </row>
    <row r="9" spans="1:11">
      <c r="A9" s="41"/>
      <c r="B9" s="34" t="s">
        <v>26</v>
      </c>
      <c r="C9" s="33"/>
      <c r="D9" s="33"/>
      <c r="E9" s="33"/>
      <c r="F9" s="33"/>
      <c r="G9" s="35"/>
      <c r="H9" s="18"/>
      <c r="I9" s="18"/>
      <c r="J9" s="18"/>
      <c r="K9" s="40"/>
    </row>
    <row r="10" spans="1:11" ht="15" customHeight="1">
      <c r="A10" s="41"/>
      <c r="B10" s="18"/>
      <c r="C10" s="18"/>
      <c r="D10" s="18"/>
      <c r="E10" s="18"/>
      <c r="F10" s="18"/>
      <c r="G10" s="18"/>
      <c r="H10" s="18"/>
      <c r="I10" s="18"/>
      <c r="J10" s="18"/>
      <c r="K10" s="40"/>
    </row>
    <row r="11" spans="1:11" ht="30.75" customHeight="1">
      <c r="A11" s="176" t="s">
        <v>95</v>
      </c>
      <c r="B11" s="177"/>
      <c r="C11" s="177"/>
      <c r="D11" s="177"/>
      <c r="E11" s="177"/>
      <c r="F11" s="177"/>
      <c r="G11" s="177"/>
      <c r="H11" s="177"/>
      <c r="I11" s="177"/>
      <c r="J11" s="177"/>
      <c r="K11" s="178"/>
    </row>
    <row r="12" spans="1:11">
      <c r="A12" s="41" t="s">
        <v>20</v>
      </c>
      <c r="B12" s="18"/>
      <c r="C12" s="18"/>
      <c r="D12" s="18"/>
      <c r="E12" s="18"/>
      <c r="F12" s="18"/>
      <c r="G12" s="18"/>
      <c r="H12" s="18"/>
      <c r="I12" s="18"/>
      <c r="J12" s="18"/>
      <c r="K12" s="40"/>
    </row>
    <row r="13" spans="1:11">
      <c r="A13" s="41" t="s">
        <v>33</v>
      </c>
      <c r="B13" s="18"/>
      <c r="C13" s="18"/>
      <c r="D13" s="18"/>
      <c r="E13" s="18"/>
      <c r="F13" s="18"/>
      <c r="G13" s="18"/>
      <c r="H13" s="18"/>
      <c r="I13" s="18"/>
      <c r="J13" s="18"/>
      <c r="K13" s="40"/>
    </row>
    <row r="14" spans="1:11">
      <c r="A14" s="41" t="s">
        <v>19</v>
      </c>
      <c r="B14" s="18"/>
      <c r="C14" s="18"/>
      <c r="D14" s="18"/>
      <c r="E14" s="18"/>
      <c r="F14" s="18"/>
      <c r="G14" s="18"/>
      <c r="H14" s="18"/>
      <c r="I14" s="18"/>
      <c r="J14" s="18"/>
      <c r="K14" s="40"/>
    </row>
    <row r="15" spans="1:11">
      <c r="A15" s="182" t="s">
        <v>32</v>
      </c>
      <c r="B15" s="183"/>
      <c r="C15" s="183"/>
      <c r="D15" s="183"/>
      <c r="E15" s="183"/>
      <c r="F15" s="183"/>
      <c r="G15" s="183"/>
      <c r="H15" s="183"/>
      <c r="I15" s="183"/>
      <c r="J15" s="183"/>
      <c r="K15" s="184"/>
    </row>
    <row r="16" spans="1:11" ht="42.5" customHeight="1">
      <c r="A16" s="176" t="s">
        <v>58</v>
      </c>
      <c r="B16" s="177"/>
      <c r="C16" s="177"/>
      <c r="D16" s="177"/>
      <c r="E16" s="177"/>
      <c r="F16" s="177"/>
      <c r="G16" s="177"/>
      <c r="H16" s="177"/>
      <c r="I16" s="177"/>
      <c r="J16" s="177"/>
      <c r="K16" s="178"/>
    </row>
    <row r="17" spans="1:11">
      <c r="A17" s="81"/>
      <c r="B17" s="82"/>
      <c r="C17" s="82"/>
      <c r="D17" s="82"/>
      <c r="E17" s="82"/>
      <c r="F17" s="82"/>
      <c r="G17" s="82"/>
      <c r="H17" s="82"/>
      <c r="I17" s="82"/>
      <c r="J17" s="82"/>
      <c r="K17" s="83"/>
    </row>
    <row r="18" spans="1:11" ht="15.5">
      <c r="A18" s="43" t="s">
        <v>21</v>
      </c>
      <c r="B18" s="18"/>
      <c r="C18" s="18"/>
      <c r="D18" s="18"/>
      <c r="E18" s="18"/>
      <c r="F18" s="18"/>
      <c r="G18" s="18"/>
      <c r="H18" s="18"/>
      <c r="I18" s="18"/>
      <c r="J18" s="18"/>
      <c r="K18" s="40"/>
    </row>
    <row r="19" spans="1:11" ht="15" customHeight="1">
      <c r="A19" s="43"/>
      <c r="B19" s="18"/>
      <c r="C19" s="18"/>
      <c r="D19" s="18"/>
      <c r="E19" s="18"/>
      <c r="F19" s="18"/>
      <c r="G19" s="18"/>
      <c r="H19" s="18"/>
      <c r="I19" s="18"/>
      <c r="J19" s="18"/>
      <c r="K19" s="40"/>
    </row>
    <row r="20" spans="1:11" ht="92.25" customHeight="1">
      <c r="A20" s="179" t="s">
        <v>34</v>
      </c>
      <c r="B20" s="180"/>
      <c r="C20" s="180"/>
      <c r="D20" s="180"/>
      <c r="E20" s="180"/>
      <c r="F20" s="180"/>
      <c r="G20" s="180"/>
      <c r="H20" s="180"/>
      <c r="I20" s="180"/>
      <c r="J20" s="180"/>
      <c r="K20" s="181"/>
    </row>
    <row r="21" spans="1:11" ht="15.5">
      <c r="A21" s="43" t="s">
        <v>22</v>
      </c>
      <c r="B21" s="18"/>
      <c r="C21" s="18"/>
      <c r="D21" s="18"/>
      <c r="E21" s="18"/>
      <c r="F21" s="18"/>
      <c r="G21" s="18"/>
      <c r="H21" s="18"/>
      <c r="I21" s="18"/>
      <c r="J21" s="18"/>
      <c r="K21" s="40"/>
    </row>
    <row r="22" spans="1:11" ht="15" customHeight="1">
      <c r="A22" s="43"/>
      <c r="B22" s="18"/>
      <c r="C22" s="18"/>
      <c r="D22" s="18"/>
      <c r="E22" s="18"/>
      <c r="F22" s="18"/>
      <c r="G22" s="18"/>
      <c r="H22" s="18"/>
      <c r="I22" s="18"/>
      <c r="J22" s="18"/>
      <c r="K22" s="40"/>
    </row>
    <row r="23" spans="1:11">
      <c r="A23" s="41" t="s">
        <v>42</v>
      </c>
      <c r="B23" s="18"/>
      <c r="C23" s="18"/>
      <c r="D23" s="18"/>
      <c r="E23" s="18"/>
      <c r="F23" s="18"/>
      <c r="G23" s="18"/>
      <c r="H23" s="18"/>
      <c r="I23" s="18"/>
      <c r="J23" s="18"/>
      <c r="K23" s="40"/>
    </row>
    <row r="24" spans="1:11">
      <c r="A24" s="41" t="s">
        <v>43</v>
      </c>
      <c r="B24" s="18"/>
      <c r="C24" s="18"/>
      <c r="D24" s="18"/>
      <c r="E24" s="18"/>
      <c r="F24" s="18"/>
      <c r="G24" s="18"/>
      <c r="H24" s="18"/>
      <c r="I24" s="18"/>
      <c r="J24" s="18"/>
      <c r="K24" s="40"/>
    </row>
    <row r="25" spans="1:11">
      <c r="A25" s="41" t="s">
        <v>44</v>
      </c>
      <c r="B25" s="18"/>
      <c r="C25" s="18"/>
      <c r="D25" s="18"/>
      <c r="E25" s="18"/>
      <c r="F25" s="18"/>
      <c r="G25" s="18"/>
      <c r="H25" s="18"/>
      <c r="I25" s="18"/>
      <c r="J25" s="18"/>
      <c r="K25" s="40"/>
    </row>
    <row r="26" spans="1:11">
      <c r="A26" s="41"/>
      <c r="B26" s="18"/>
      <c r="C26" s="18"/>
      <c r="D26" s="18"/>
      <c r="E26" s="18"/>
      <c r="F26" s="18"/>
      <c r="G26" s="18"/>
      <c r="H26" s="18"/>
      <c r="I26" s="18"/>
      <c r="J26" s="18"/>
      <c r="K26" s="40"/>
    </row>
    <row r="27" spans="1:11">
      <c r="A27" s="41" t="s">
        <v>25</v>
      </c>
      <c r="B27" s="18"/>
      <c r="C27" s="18"/>
      <c r="D27" s="18"/>
      <c r="E27" s="18"/>
      <c r="F27" s="18"/>
      <c r="G27" s="18"/>
      <c r="H27" s="18"/>
      <c r="I27" s="18"/>
      <c r="J27" s="18"/>
      <c r="K27" s="40"/>
    </row>
    <row r="28" spans="1:11">
      <c r="A28" s="44"/>
      <c r="B28" s="45"/>
      <c r="C28" s="45"/>
      <c r="D28" s="45"/>
      <c r="E28" s="45"/>
      <c r="F28" s="45"/>
      <c r="G28" s="45"/>
      <c r="H28" s="45"/>
      <c r="I28" s="45"/>
      <c r="J28" s="45"/>
      <c r="K28" s="46"/>
    </row>
  </sheetData>
  <sheetProtection algorithmName="SHA-512" hashValue="Gt8B1DY/I6l1Lcnp5t58Ohna0lS4aSo0rZ4o16HFqaHdUWGTIfqRo4vAV6glhZTb2Lo8qszwFMO2MTSshG3CMA==" saltValue="P9h1WZaPp4qHEOBmZ2YnMw==" spinCount="100000" sheet="1" selectLockedCells="1"/>
  <mergeCells count="4">
    <mergeCell ref="A11:K11"/>
    <mergeCell ref="A20:K20"/>
    <mergeCell ref="A15:K15"/>
    <mergeCell ref="A16:K16"/>
  </mergeCells>
  <printOptions horizontalCentered="1"/>
  <pageMargins left="0.51181102362204722" right="0.51181102362204722" top="0.55118110236220474" bottom="0.55118110236220474" header="0.31496062992125984" footer="0.31496062992125984"/>
  <pageSetup paperSize="9" scale="95" orientation="landscape" r:id="rId1"/>
  <headerFooter>
    <oddFooter>&amp;C&amp;10Outil développé par la Cellule Environnement d'AKT - Téléchargeable gratuitement sur www.environnement-entreprise.be</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theme="6"/>
  </sheetPr>
  <dimension ref="A1:M83"/>
  <sheetViews>
    <sheetView tabSelected="1" zoomScaleNormal="100" zoomScaleSheetLayoutView="80" workbookViewId="0">
      <selection activeCell="B7" sqref="B7"/>
    </sheetView>
  </sheetViews>
  <sheetFormatPr baseColWidth="10" defaultRowHeight="14.5"/>
  <cols>
    <col min="1" max="12" width="15.81640625" customWidth="1"/>
    <col min="13" max="13" width="182.81640625" customWidth="1"/>
    <col min="15" max="16" width="10.90625" customWidth="1"/>
    <col min="18" max="20" width="10.90625" customWidth="1"/>
  </cols>
  <sheetData>
    <row r="1" spans="1:13" ht="18.5">
      <c r="A1" s="7" t="s">
        <v>8</v>
      </c>
      <c r="F1" s="151"/>
      <c r="G1" s="151"/>
      <c r="H1" s="151"/>
      <c r="I1" s="151"/>
      <c r="J1" s="151"/>
      <c r="K1" s="151"/>
      <c r="L1" s="151"/>
    </row>
    <row r="2" spans="1:13">
      <c r="A2" s="8" t="str">
        <f>Consignes!A2</f>
        <v>Dernière révision du fichier : octobre 2026</v>
      </c>
      <c r="B2" s="5"/>
      <c r="C2" s="5"/>
      <c r="D2" s="5"/>
      <c r="E2" s="5"/>
      <c r="F2" s="152"/>
      <c r="G2" s="153"/>
      <c r="H2" s="153"/>
      <c r="I2" s="153"/>
      <c r="J2" s="153"/>
      <c r="K2" s="153"/>
      <c r="L2" s="153"/>
    </row>
    <row r="3" spans="1:13">
      <c r="A3" s="151"/>
      <c r="B3" s="154"/>
      <c r="C3" s="154"/>
      <c r="D3" s="154"/>
      <c r="E3" s="154"/>
      <c r="F3" s="151"/>
      <c r="G3" s="151"/>
      <c r="H3" s="151"/>
      <c r="I3" s="151"/>
      <c r="J3" s="151"/>
      <c r="K3" s="151"/>
      <c r="L3" s="151"/>
    </row>
    <row r="4" spans="1:13" s="155" customFormat="1" ht="34" customHeight="1">
      <c r="A4" s="167" t="str">
        <f>IF($E$76=1,$E$77,"")</f>
        <v/>
      </c>
      <c r="B4" s="167"/>
      <c r="C4" s="167"/>
      <c r="D4" s="167"/>
      <c r="E4" s="167"/>
      <c r="F4" s="167"/>
      <c r="G4" s="167"/>
      <c r="H4" s="167"/>
      <c r="I4" s="167"/>
      <c r="J4" s="167"/>
      <c r="K4" s="167"/>
      <c r="L4" s="167"/>
    </row>
    <row r="5" spans="1:13" ht="15" thickBot="1">
      <c r="A5" s="154"/>
      <c r="B5" s="154"/>
      <c r="C5" s="154"/>
      <c r="D5" s="154"/>
      <c r="E5" s="154"/>
      <c r="F5" s="154"/>
      <c r="G5" s="154"/>
      <c r="H5" s="154"/>
      <c r="I5" s="154"/>
      <c r="J5" s="154"/>
      <c r="K5" s="154"/>
      <c r="L5" s="154"/>
    </row>
    <row r="6" spans="1:13" ht="73" thickBot="1">
      <c r="A6" s="63"/>
      <c r="B6" s="59" t="s">
        <v>4</v>
      </c>
      <c r="C6" s="60" t="s">
        <v>5</v>
      </c>
      <c r="D6" s="60" t="s">
        <v>1</v>
      </c>
      <c r="E6" s="60" t="s">
        <v>35</v>
      </c>
      <c r="F6" s="60" t="s">
        <v>2</v>
      </c>
      <c r="G6" s="60" t="s">
        <v>7</v>
      </c>
      <c r="H6" s="60" t="s">
        <v>28</v>
      </c>
      <c r="I6" s="60" t="s">
        <v>36</v>
      </c>
      <c r="J6" s="80" t="s">
        <v>37</v>
      </c>
      <c r="K6" s="122" t="str">
        <f>IF(AND($K$22="",$K$23=""),"Indicateur"&amp;CHAR(10)&amp;"(nbre trav., tonnes prod., …)",IF($K$22&lt;&gt;"",$K$22,"Indicateur")&amp;IF($K$23&lt;&gt;"",CHAR(10)&amp;"("&amp;$K$23&amp;")",""))</f>
        <v>Indicateur
(nbre trav., tonnes prod., …)</v>
      </c>
      <c r="L6" s="6" t="str">
        <f>IF($K$23="","Consommation spécifique"&amp;CHAR(10)&amp;"(m³/indicateur)","Consommation spécifique"&amp;CHAR(10)&amp;"(m³/"&amp;$K$23&amp;")")</f>
        <v>Consommation spécifique
(m³/indicateur)</v>
      </c>
      <c r="M6" s="71" t="s">
        <v>54</v>
      </c>
    </row>
    <row r="7" spans="1:13" ht="20.149999999999999" customHeight="1">
      <c r="A7" s="57" t="s">
        <v>41</v>
      </c>
      <c r="B7" s="72"/>
      <c r="C7" s="73"/>
      <c r="D7" s="124"/>
      <c r="E7" s="124"/>
      <c r="F7" s="22" t="str">
        <f>IF(OR(B7="",C7=""),"",IF(C7&lt;B7,"Vérifier date",C7-B7))</f>
        <v/>
      </c>
      <c r="G7" s="23" t="str">
        <f>IF(OR(D7="",F7="",F7="Vérifier date",F7=0),"",D7/F7)</f>
        <v/>
      </c>
      <c r="H7" s="65" t="s">
        <v>3</v>
      </c>
      <c r="I7" s="23" t="str">
        <f>IF(OR(E7="",F7="",F7="Vérifier date",F7=0),"",E7/F7)</f>
        <v/>
      </c>
      <c r="J7" s="66" t="str">
        <f>IF(OR(E7="",D7="",D7=0),"",E7/D7)</f>
        <v/>
      </c>
      <c r="K7" s="127"/>
      <c r="L7" s="66" t="str">
        <f>IF(OR(K7="",K7=0,D7=""),"",D7/K7)</f>
        <v/>
      </c>
      <c r="M7" s="131"/>
    </row>
    <row r="8" spans="1:13" ht="20.149999999999999" customHeight="1">
      <c r="A8" s="58" t="s">
        <v>40</v>
      </c>
      <c r="B8" s="75"/>
      <c r="C8" s="76"/>
      <c r="D8" s="125"/>
      <c r="E8" s="125"/>
      <c r="F8" s="24" t="str">
        <f>IF(OR(B8="",C8=""),"",IF(OR(C8&lt;B8,AND(C7&lt;&gt;"",B8&lt;C7)),"Vérifier date",C8-B8))</f>
        <v/>
      </c>
      <c r="G8" s="25" t="str">
        <f t="shared" ref="G8:G18" si="0">IF(OR(D8="",F8="",F8="Vérifier date",F8=0),"",D8/F8)</f>
        <v/>
      </c>
      <c r="H8" s="62" t="str">
        <f>IF(OR(G8="",G7="",G7=0),"",(G8-G7)/G7)</f>
        <v/>
      </c>
      <c r="I8" s="25" t="str">
        <f t="shared" ref="I8:I18" si="1">IF(OR(E8="",F8="",F8="Vérifier date",F8=0),"",E8/F8)</f>
        <v/>
      </c>
      <c r="J8" s="28" t="str">
        <f t="shared" ref="J8:J18" si="2">IF(OR(E8="",D8="",D8=0),"",E8/D8)</f>
        <v/>
      </c>
      <c r="K8" s="128"/>
      <c r="L8" s="28" t="str">
        <f t="shared" ref="L8:L18" si="3">IF(OR(K8="",K8=0,D8=""),"",D8/K8)</f>
        <v/>
      </c>
      <c r="M8" s="132"/>
    </row>
    <row r="9" spans="1:13" ht="20.149999999999999" customHeight="1">
      <c r="A9" s="58" t="s">
        <v>39</v>
      </c>
      <c r="B9" s="75"/>
      <c r="C9" s="76"/>
      <c r="D9" s="125"/>
      <c r="E9" s="125"/>
      <c r="F9" s="24" t="str">
        <f t="shared" ref="F9:F18" si="4">IF(OR(B9="",C9=""),"",IF(OR(C9&lt;B9,AND(C8&lt;&gt;"",B9&lt;C8)),"Vérifier date",C9-B9))</f>
        <v/>
      </c>
      <c r="G9" s="25" t="str">
        <f t="shared" si="0"/>
        <v/>
      </c>
      <c r="H9" s="62" t="str">
        <f t="shared" ref="H9:H18" si="5">IF(OR(G9="",G8="",G8=0),"",(G9-G8)/G8)</f>
        <v/>
      </c>
      <c r="I9" s="25" t="str">
        <f t="shared" si="1"/>
        <v/>
      </c>
      <c r="J9" s="28" t="str">
        <f t="shared" si="2"/>
        <v/>
      </c>
      <c r="K9" s="128"/>
      <c r="L9" s="28" t="str">
        <f t="shared" si="3"/>
        <v/>
      </c>
      <c r="M9" s="132"/>
    </row>
    <row r="10" spans="1:13" ht="20.149999999999999" customHeight="1">
      <c r="A10" s="58" t="s">
        <v>38</v>
      </c>
      <c r="B10" s="75"/>
      <c r="C10" s="76"/>
      <c r="D10" s="125"/>
      <c r="E10" s="125"/>
      <c r="F10" s="24" t="str">
        <f t="shared" si="4"/>
        <v/>
      </c>
      <c r="G10" s="25" t="str">
        <f t="shared" si="0"/>
        <v/>
      </c>
      <c r="H10" s="62" t="str">
        <f t="shared" si="5"/>
        <v/>
      </c>
      <c r="I10" s="25" t="str">
        <f t="shared" si="1"/>
        <v/>
      </c>
      <c r="J10" s="28" t="str">
        <f t="shared" si="2"/>
        <v/>
      </c>
      <c r="K10" s="128"/>
      <c r="L10" s="28" t="str">
        <f t="shared" si="3"/>
        <v/>
      </c>
      <c r="M10" s="132"/>
    </row>
    <row r="11" spans="1:13" ht="20.149999999999999" customHeight="1">
      <c r="A11" s="58" t="s">
        <v>45</v>
      </c>
      <c r="B11" s="75"/>
      <c r="C11" s="76"/>
      <c r="D11" s="125"/>
      <c r="E11" s="125"/>
      <c r="F11" s="24" t="str">
        <f t="shared" si="4"/>
        <v/>
      </c>
      <c r="G11" s="25" t="str">
        <f t="shared" si="0"/>
        <v/>
      </c>
      <c r="H11" s="62" t="str">
        <f t="shared" si="5"/>
        <v/>
      </c>
      <c r="I11" s="25" t="str">
        <f t="shared" si="1"/>
        <v/>
      </c>
      <c r="J11" s="28" t="str">
        <f t="shared" si="2"/>
        <v/>
      </c>
      <c r="K11" s="128"/>
      <c r="L11" s="28" t="str">
        <f t="shared" si="3"/>
        <v/>
      </c>
      <c r="M11" s="132"/>
    </row>
    <row r="12" spans="1:13" ht="20.149999999999999" customHeight="1">
      <c r="A12" s="58" t="s">
        <v>46</v>
      </c>
      <c r="B12" s="75"/>
      <c r="C12" s="76"/>
      <c r="D12" s="125"/>
      <c r="E12" s="125"/>
      <c r="F12" s="24" t="str">
        <f t="shared" si="4"/>
        <v/>
      </c>
      <c r="G12" s="25" t="str">
        <f t="shared" si="0"/>
        <v/>
      </c>
      <c r="H12" s="62" t="str">
        <f t="shared" si="5"/>
        <v/>
      </c>
      <c r="I12" s="25" t="str">
        <f t="shared" si="1"/>
        <v/>
      </c>
      <c r="J12" s="28" t="str">
        <f t="shared" si="2"/>
        <v/>
      </c>
      <c r="K12" s="128"/>
      <c r="L12" s="28" t="str">
        <f t="shared" si="3"/>
        <v/>
      </c>
      <c r="M12" s="132"/>
    </row>
    <row r="13" spans="1:13" ht="20.149999999999999" customHeight="1">
      <c r="A13" s="58" t="s">
        <v>47</v>
      </c>
      <c r="B13" s="75"/>
      <c r="C13" s="76"/>
      <c r="D13" s="125"/>
      <c r="E13" s="125"/>
      <c r="F13" s="24" t="str">
        <f t="shared" si="4"/>
        <v/>
      </c>
      <c r="G13" s="25" t="str">
        <f t="shared" si="0"/>
        <v/>
      </c>
      <c r="H13" s="62" t="str">
        <f t="shared" si="5"/>
        <v/>
      </c>
      <c r="I13" s="25" t="str">
        <f t="shared" si="1"/>
        <v/>
      </c>
      <c r="J13" s="28" t="str">
        <f t="shared" si="2"/>
        <v/>
      </c>
      <c r="K13" s="128"/>
      <c r="L13" s="28" t="str">
        <f t="shared" si="3"/>
        <v/>
      </c>
      <c r="M13" s="132"/>
    </row>
    <row r="14" spans="1:13" ht="20.149999999999999" customHeight="1">
      <c r="A14" s="58" t="s">
        <v>48</v>
      </c>
      <c r="B14" s="75"/>
      <c r="C14" s="76"/>
      <c r="D14" s="125"/>
      <c r="E14" s="125"/>
      <c r="F14" s="24" t="str">
        <f t="shared" si="4"/>
        <v/>
      </c>
      <c r="G14" s="25" t="str">
        <f t="shared" si="0"/>
        <v/>
      </c>
      <c r="H14" s="62" t="str">
        <f t="shared" si="5"/>
        <v/>
      </c>
      <c r="I14" s="25" t="str">
        <f t="shared" si="1"/>
        <v/>
      </c>
      <c r="J14" s="28" t="str">
        <f t="shared" si="2"/>
        <v/>
      </c>
      <c r="K14" s="128"/>
      <c r="L14" s="28" t="str">
        <f t="shared" si="3"/>
        <v/>
      </c>
      <c r="M14" s="132"/>
    </row>
    <row r="15" spans="1:13" ht="20.149999999999999" customHeight="1">
      <c r="A15" s="58" t="s">
        <v>49</v>
      </c>
      <c r="B15" s="75"/>
      <c r="C15" s="76"/>
      <c r="D15" s="125"/>
      <c r="E15" s="125"/>
      <c r="F15" s="24" t="str">
        <f t="shared" si="4"/>
        <v/>
      </c>
      <c r="G15" s="25" t="str">
        <f t="shared" si="0"/>
        <v/>
      </c>
      <c r="H15" s="62" t="str">
        <f t="shared" si="5"/>
        <v/>
      </c>
      <c r="I15" s="25" t="str">
        <f t="shared" si="1"/>
        <v/>
      </c>
      <c r="J15" s="28" t="str">
        <f t="shared" si="2"/>
        <v/>
      </c>
      <c r="K15" s="128"/>
      <c r="L15" s="28" t="str">
        <f t="shared" si="3"/>
        <v/>
      </c>
      <c r="M15" s="132"/>
    </row>
    <row r="16" spans="1:13" ht="20.149999999999999" customHeight="1">
      <c r="A16" s="58" t="s">
        <v>50</v>
      </c>
      <c r="B16" s="75"/>
      <c r="C16" s="76"/>
      <c r="D16" s="125"/>
      <c r="E16" s="125"/>
      <c r="F16" s="24" t="str">
        <f t="shared" si="4"/>
        <v/>
      </c>
      <c r="G16" s="25" t="str">
        <f t="shared" si="0"/>
        <v/>
      </c>
      <c r="H16" s="62" t="str">
        <f t="shared" si="5"/>
        <v/>
      </c>
      <c r="I16" s="25" t="str">
        <f t="shared" si="1"/>
        <v/>
      </c>
      <c r="J16" s="28" t="str">
        <f t="shared" si="2"/>
        <v/>
      </c>
      <c r="K16" s="128"/>
      <c r="L16" s="28" t="str">
        <f t="shared" si="3"/>
        <v/>
      </c>
      <c r="M16" s="132"/>
    </row>
    <row r="17" spans="1:13" ht="20.149999999999999" customHeight="1">
      <c r="A17" s="58" t="s">
        <v>51</v>
      </c>
      <c r="B17" s="75"/>
      <c r="C17" s="76"/>
      <c r="D17" s="125"/>
      <c r="E17" s="125"/>
      <c r="F17" s="24" t="str">
        <f t="shared" si="4"/>
        <v/>
      </c>
      <c r="G17" s="25" t="str">
        <f t="shared" si="0"/>
        <v/>
      </c>
      <c r="H17" s="62" t="str">
        <f t="shared" si="5"/>
        <v/>
      </c>
      <c r="I17" s="25" t="str">
        <f t="shared" si="1"/>
        <v/>
      </c>
      <c r="J17" s="28" t="str">
        <f t="shared" si="2"/>
        <v/>
      </c>
      <c r="K17" s="128"/>
      <c r="L17" s="28" t="str">
        <f t="shared" si="3"/>
        <v/>
      </c>
      <c r="M17" s="132"/>
    </row>
    <row r="18" spans="1:13" ht="20.149999999999999" customHeight="1" thickBot="1">
      <c r="A18" s="58" t="s">
        <v>53</v>
      </c>
      <c r="B18" s="79"/>
      <c r="C18" s="130"/>
      <c r="D18" s="126"/>
      <c r="E18" s="126"/>
      <c r="F18" s="26" t="str">
        <f t="shared" si="4"/>
        <v/>
      </c>
      <c r="G18" s="27" t="str">
        <f t="shared" si="0"/>
        <v/>
      </c>
      <c r="H18" s="64" t="str">
        <f t="shared" si="5"/>
        <v/>
      </c>
      <c r="I18" s="27" t="str">
        <f t="shared" si="1"/>
        <v/>
      </c>
      <c r="J18" s="29" t="str">
        <f t="shared" si="2"/>
        <v/>
      </c>
      <c r="K18" s="129"/>
      <c r="L18" s="29" t="str">
        <f t="shared" si="3"/>
        <v/>
      </c>
      <c r="M18" s="133"/>
    </row>
    <row r="19" spans="1:13" ht="15" thickBot="1">
      <c r="C19" s="9" t="s">
        <v>6</v>
      </c>
      <c r="D19" s="61">
        <f>SUM(D7:D18)</f>
        <v>0</v>
      </c>
      <c r="E19" s="32">
        <f>SUM(E7:E18)</f>
        <v>0</v>
      </c>
    </row>
    <row r="20" spans="1:13" ht="15" thickBot="1"/>
    <row r="21" spans="1:13">
      <c r="I21" s="170" t="s">
        <v>78</v>
      </c>
      <c r="J21" s="171"/>
      <c r="K21" s="172"/>
    </row>
    <row r="22" spans="1:13">
      <c r="I22" s="168" t="s">
        <v>75</v>
      </c>
      <c r="J22" s="169"/>
      <c r="K22" s="148"/>
    </row>
    <row r="23" spans="1:13" ht="15" thickBot="1">
      <c r="I23" s="173" t="s">
        <v>76</v>
      </c>
      <c r="J23" s="174"/>
      <c r="K23" s="149"/>
      <c r="L23" s="123" t="str">
        <f>IF($K$23&lt;&gt;"","Consommation spécifique (m³/"&amp;$K$23&amp;")","Consommation spécifique (m³/indicateur)")</f>
        <v>Consommation spécifique (m³/indicateur)</v>
      </c>
    </row>
    <row r="70" spans="1:6" ht="29" hidden="1" customHeight="1">
      <c r="A70" s="175" t="s">
        <v>93</v>
      </c>
      <c r="B70" s="175"/>
      <c r="C70" s="175"/>
      <c r="D70" s="158" t="s">
        <v>92</v>
      </c>
      <c r="E70" s="158" t="s">
        <v>90</v>
      </c>
    </row>
    <row r="71" spans="1:6" hidden="1">
      <c r="A71" s="163" t="s">
        <v>86</v>
      </c>
      <c r="B71" s="164"/>
      <c r="C71" s="164"/>
      <c r="D71" s="166">
        <v>2</v>
      </c>
      <c r="E71" s="165" cm="1">
        <f t="array" ref="E71">SUMPRODUCT(($D$7:$D$18&gt;0)*($E$7:$E$18&gt;0)*($F$7:$F$18&gt;0))</f>
        <v>0</v>
      </c>
      <c r="F71" s="156" t="s">
        <v>96</v>
      </c>
    </row>
    <row r="72" spans="1:6" hidden="1">
      <c r="A72" s="163" t="s">
        <v>79</v>
      </c>
      <c r="B72" s="164"/>
      <c r="C72" s="164"/>
      <c r="D72" s="166">
        <v>1</v>
      </c>
      <c r="E72" s="165">
        <f>IF(AND($K$22&lt;&gt;"",$K$23&lt;&gt;""),1,0)</f>
        <v>0</v>
      </c>
      <c r="F72" s="156" t="s">
        <v>80</v>
      </c>
    </row>
    <row r="73" spans="1:6" hidden="1">
      <c r="A73" s="163" t="s">
        <v>87</v>
      </c>
      <c r="B73" s="164"/>
      <c r="C73" s="164"/>
      <c r="D73" s="166">
        <v>2</v>
      </c>
      <c r="E73" s="165">
        <f>COUNTIF($K$7:$K$18,"&gt;0")</f>
        <v>0</v>
      </c>
      <c r="F73" s="156" t="s">
        <v>81</v>
      </c>
    </row>
    <row r="74" spans="1:6" hidden="1">
      <c r="A74" s="163" t="s">
        <v>88</v>
      </c>
      <c r="B74" s="164"/>
      <c r="C74" s="164"/>
      <c r="D74" s="166">
        <v>5</v>
      </c>
      <c r="E74" s="165" cm="1">
        <f t="array" ref="E74">SUMPRODUCT(('Relevé de compteur'!$A$8:$A$65&lt;&gt;"")*('Relevé de compteur'!$B$8:$B$65&lt;&gt;""))</f>
        <v>0</v>
      </c>
      <c r="F74" s="156" t="s">
        <v>82</v>
      </c>
    </row>
    <row r="75" spans="1:6" hidden="1">
      <c r="A75" s="163" t="s">
        <v>89</v>
      </c>
      <c r="B75" s="164"/>
      <c r="C75" s="164"/>
      <c r="D75" s="166">
        <v>2</v>
      </c>
      <c r="E75" s="165">
        <f>COUNTIF('Répartition consommations'!$H$6:$H$17,"&gt;0")</f>
        <v>0</v>
      </c>
      <c r="F75" s="156" t="s">
        <v>83</v>
      </c>
    </row>
    <row r="76" spans="1:6" hidden="1">
      <c r="C76" s="159" t="s">
        <v>91</v>
      </c>
      <c r="D76" s="160"/>
      <c r="E76" s="161">
        <f>IF(AND(E71&gt;=D71,E72&gt;=D72,E73&gt;=D73,E74&gt;=D74,E75&gt;=D75),1,0)</f>
        <v>0</v>
      </c>
      <c r="F76" s="156" t="s">
        <v>84</v>
      </c>
    </row>
    <row r="77" spans="1:6" hidden="1">
      <c r="A77" s="156"/>
      <c r="B77" s="156"/>
      <c r="C77" s="162" t="s">
        <v>85</v>
      </c>
      <c r="D77" s="162"/>
      <c r="E77" s="157" t="s">
        <v>94</v>
      </c>
    </row>
    <row r="79" spans="1:6">
      <c r="A79" s="156"/>
      <c r="D79" s="156"/>
    </row>
    <row r="80" spans="1:6">
      <c r="A80" s="150"/>
      <c r="D80" s="150"/>
    </row>
    <row r="81" spans="1:4">
      <c r="A81" s="150"/>
      <c r="D81" s="150"/>
    </row>
    <row r="82" spans="1:4">
      <c r="A82" s="150"/>
    </row>
    <row r="83" spans="1:4">
      <c r="A83" s="150"/>
    </row>
  </sheetData>
  <sheetProtection algorithmName="SHA-512" hashValue="Lpt4JeIXh/G38EptI1wEgWvAY7uv/FTJaAXpFmZOiQevaUDRUFVJtBZV0KbHlgVPFg7hioWIjV3ea1caAPfLuw==" saltValue="VxlaAG2RBrm6sAUr0JiE5g==" spinCount="100000" sheet="1" selectLockedCells="1"/>
  <mergeCells count="5">
    <mergeCell ref="A4:L4"/>
    <mergeCell ref="I22:J22"/>
    <mergeCell ref="I21:K21"/>
    <mergeCell ref="I23:J23"/>
    <mergeCell ref="A70:C70"/>
  </mergeCells>
  <conditionalFormatting sqref="A4:L4">
    <cfRule type="expression" dxfId="3" priority="1">
      <formula>$A$4&lt;&gt;""</formula>
    </cfRule>
  </conditionalFormatting>
  <conditionalFormatting sqref="F7:F18">
    <cfRule type="containsText" dxfId="2" priority="2" operator="containsText" text="Vérifier date">
      <formula>NOT(ISERROR(SEARCH("Vérifier date",F7)))</formula>
    </cfRule>
  </conditionalFormatting>
  <dataValidations count="1">
    <dataValidation type="decimal" operator="greaterThanOrEqual" allowBlank="1" showInputMessage="1" showErrorMessage="1" errorTitle="Valeur incorrecte" error="Veuillez encoder uniquement une valeur numérique positive ou nulle." sqref="D7:E18 K7:K18" xr:uid="{DDCA09D0-ED50-4D57-AE36-F90BD939C3AA}">
      <formula1>0</formula1>
    </dataValidation>
  </dataValidations>
  <printOptions horizontalCentered="1"/>
  <pageMargins left="0.59055118110236227" right="0.59055118110236227" top="0.59055118110236227" bottom="0.59055118110236227" header="0.31496062992125984" footer="0.31496062992125984"/>
  <pageSetup paperSize="9" scale="70" fitToHeight="0" orientation="landscape" r:id="rId1"/>
  <headerFooter>
    <oddFooter>&amp;C&amp;10Outil développé par la Cellule Environnement d'AKT - Téléchargeable gratuitement sur www.environnement-entreprise.be</oddFooter>
  </headerFooter>
  <rowBreaks count="1" manualBreakCount="1">
    <brk id="24" max="16383"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tabColor theme="6"/>
    <pageSetUpPr fitToPage="1"/>
  </sheetPr>
  <dimension ref="A1:N123"/>
  <sheetViews>
    <sheetView zoomScaleNormal="100" workbookViewId="0">
      <pane ySplit="7" topLeftCell="A8" activePane="bottomLeft" state="frozen"/>
      <selection pane="bottomLeft" activeCell="B5" sqref="B5"/>
    </sheetView>
  </sheetViews>
  <sheetFormatPr baseColWidth="10" defaultRowHeight="14.5"/>
  <cols>
    <col min="1" max="6" width="15.81640625" customWidth="1"/>
    <col min="7" max="7" width="76.1796875" customWidth="1"/>
    <col min="8" max="8" width="15.81640625" customWidth="1"/>
    <col min="9" max="10" width="11.453125" style="12" hidden="1" customWidth="1"/>
    <col min="12" max="13" width="11.453125" style="11"/>
  </cols>
  <sheetData>
    <row r="1" spans="1:14" ht="18.5">
      <c r="A1" s="7" t="s">
        <v>9</v>
      </c>
      <c r="G1" s="50" t="s">
        <v>27</v>
      </c>
    </row>
    <row r="2" spans="1:14">
      <c r="A2" s="8" t="str">
        <f>Consignes!A2</f>
        <v>Dernière révision du fichier : octobre 2026</v>
      </c>
      <c r="B2" s="5"/>
      <c r="C2" s="5"/>
      <c r="D2" s="5"/>
      <c r="E2" s="5"/>
      <c r="F2" s="5"/>
      <c r="G2" s="5"/>
    </row>
    <row r="3" spans="1:14">
      <c r="A3" s="67"/>
      <c r="B3" s="68"/>
      <c r="C3" s="68"/>
      <c r="D3" s="68"/>
      <c r="E3" s="68"/>
      <c r="F3" s="68"/>
      <c r="G3" s="68"/>
    </row>
    <row r="4" spans="1:14" ht="15" customHeight="1" thickBot="1">
      <c r="A4" s="185" t="s">
        <v>31</v>
      </c>
      <c r="B4" s="185"/>
      <c r="C4" s="185"/>
      <c r="D4" s="185"/>
      <c r="E4" s="185"/>
      <c r="F4" s="185"/>
      <c r="G4" s="185"/>
      <c r="I4" s="14"/>
    </row>
    <row r="5" spans="1:14" ht="15.75" customHeight="1" thickBot="1">
      <c r="A5" s="1" t="s">
        <v>29</v>
      </c>
      <c r="B5" s="78">
        <v>1</v>
      </c>
      <c r="C5" s="71" t="s">
        <v>30</v>
      </c>
      <c r="D5" s="69"/>
      <c r="E5" s="84" t="s">
        <v>56</v>
      </c>
      <c r="F5" s="85"/>
      <c r="G5" s="86"/>
    </row>
    <row r="6" spans="1:14" ht="15" customHeight="1" thickBot="1">
      <c r="I6" s="14" t="s">
        <v>24</v>
      </c>
    </row>
    <row r="7" spans="1:14" ht="84" customHeight="1" thickBot="1">
      <c r="A7" s="1" t="s">
        <v>10</v>
      </c>
      <c r="B7" s="2" t="s">
        <v>11</v>
      </c>
      <c r="C7" s="2" t="s">
        <v>2</v>
      </c>
      <c r="D7" s="2" t="s">
        <v>12</v>
      </c>
      <c r="E7" s="2" t="s">
        <v>14</v>
      </c>
      <c r="F7" s="2" t="s">
        <v>13</v>
      </c>
      <c r="G7" s="3" t="s">
        <v>55</v>
      </c>
      <c r="I7" s="21" t="s">
        <v>23</v>
      </c>
      <c r="J7" s="21" t="s">
        <v>11</v>
      </c>
    </row>
    <row r="8" spans="1:14" ht="19" customHeight="1">
      <c r="A8" s="75"/>
      <c r="B8" s="124"/>
      <c r="C8" s="30" t="s">
        <v>3</v>
      </c>
      <c r="D8" s="31" t="s">
        <v>3</v>
      </c>
      <c r="E8" s="31" t="s">
        <v>3</v>
      </c>
      <c r="F8" s="31" t="s">
        <v>3</v>
      </c>
      <c r="G8" s="134"/>
      <c r="H8" s="10"/>
      <c r="I8" s="19" t="str">
        <f>IF(A8="","",A8)</f>
        <v/>
      </c>
      <c r="J8" s="20" t="e">
        <f>IF(F9="",NA(),F9)</f>
        <v>#N/A</v>
      </c>
    </row>
    <row r="9" spans="1:14" ht="19" customHeight="1">
      <c r="A9" s="75"/>
      <c r="B9" s="125"/>
      <c r="C9" s="24" t="str">
        <f>IF(OR(A9="",A8=""),"",IF(A9&lt;A8,"Vérifier date",IF(A9-A8&lt;1,"",A9-A8)))</f>
        <v/>
      </c>
      <c r="D9" s="25" t="str">
        <f>IF(OR(B9="",B8=""),"",IF(B9-B8&lt;0,"Vérifier index",((B9-B8)*$B$5)))</f>
        <v/>
      </c>
      <c r="E9" s="25" t="str">
        <f>IF(OR(D9="",D9="Vérifier index"),"",D9)</f>
        <v/>
      </c>
      <c r="F9" s="25" t="str">
        <f>IF(OR(C9="",C9="Vérifier date",D9="Vérifier index",B9=""),"",D9/C9)</f>
        <v/>
      </c>
      <c r="G9" s="135"/>
      <c r="H9" s="10"/>
      <c r="I9" s="19" t="str">
        <f>IF(A9="","",A9)</f>
        <v/>
      </c>
      <c r="J9" s="20" t="e">
        <f>IF(F9="",NA(),F9)</f>
        <v>#N/A</v>
      </c>
      <c r="N9" s="11"/>
    </row>
    <row r="10" spans="1:14" ht="19" customHeight="1">
      <c r="A10" s="75"/>
      <c r="B10" s="125"/>
      <c r="C10" s="24" t="str">
        <f t="shared" ref="C10:C65" si="0">IF(OR(A10="",A9=""),"",IF(A10&lt;A9,"Vérifier date",IF(A10-A9&lt;1,"",A10-A9)))</f>
        <v/>
      </c>
      <c r="D10" s="25" t="str">
        <f t="shared" ref="D10:D65" si="1">IF(OR(B10="",B9=""),"",IF(B10-B9&lt;0,"Vérifier index",((B10-B9)*$B$5)))</f>
        <v/>
      </c>
      <c r="E10" s="25" t="str">
        <f>IF(OR(D10="",D10="Vérifier index",E9=""),"",E9+D10)</f>
        <v/>
      </c>
      <c r="F10" s="25" t="str">
        <f t="shared" ref="F10:F65" si="2">IF(OR(C10="",C10="Vérifier date",D10="Vérifier index",B10=""),"",D10/C10)</f>
        <v/>
      </c>
      <c r="G10" s="135"/>
      <c r="H10" s="10"/>
      <c r="I10" s="19" t="str">
        <f>IF(I9="","",I9+1)</f>
        <v/>
      </c>
      <c r="J10" s="20" t="e">
        <f>IF(F10="",NA(),F10)</f>
        <v>#N/A</v>
      </c>
      <c r="N10" s="11"/>
    </row>
    <row r="11" spans="1:14" ht="19" customHeight="1">
      <c r="A11" s="75"/>
      <c r="B11" s="125"/>
      <c r="C11" s="24" t="str">
        <f t="shared" si="0"/>
        <v/>
      </c>
      <c r="D11" s="25" t="str">
        <f t="shared" si="1"/>
        <v/>
      </c>
      <c r="E11" s="25" t="str">
        <f t="shared" ref="E11:E65" si="3">IF(OR(D11="",D11="Vérifier index",E10=""),"",E10+D11)</f>
        <v/>
      </c>
      <c r="F11" s="25" t="str">
        <f t="shared" si="2"/>
        <v/>
      </c>
      <c r="G11" s="135"/>
      <c r="H11" s="10"/>
      <c r="I11" s="19" t="str">
        <f>IF(A10="","",A10)</f>
        <v/>
      </c>
      <c r="J11" s="20" t="e">
        <f t="shared" ref="J11" si="4">J10</f>
        <v>#N/A</v>
      </c>
      <c r="N11" s="11"/>
    </row>
    <row r="12" spans="1:14" ht="19" customHeight="1">
      <c r="A12" s="75"/>
      <c r="B12" s="125"/>
      <c r="C12" s="24" t="str">
        <f t="shared" si="0"/>
        <v/>
      </c>
      <c r="D12" s="25" t="str">
        <f t="shared" si="1"/>
        <v/>
      </c>
      <c r="E12" s="25" t="str">
        <f t="shared" si="3"/>
        <v/>
      </c>
      <c r="F12" s="25" t="str">
        <f t="shared" si="2"/>
        <v/>
      </c>
      <c r="G12" s="135"/>
      <c r="I12" s="19" t="str">
        <f>IF(I11="","",I11+1)</f>
        <v/>
      </c>
      <c r="J12" s="20" t="e">
        <f>IF(F11="",NA(),F11)</f>
        <v>#N/A</v>
      </c>
      <c r="N12" s="11"/>
    </row>
    <row r="13" spans="1:14" ht="19" customHeight="1">
      <c r="A13" s="75"/>
      <c r="B13" s="125"/>
      <c r="C13" s="24" t="str">
        <f t="shared" si="0"/>
        <v/>
      </c>
      <c r="D13" s="25" t="str">
        <f t="shared" si="1"/>
        <v/>
      </c>
      <c r="E13" s="25" t="str">
        <f t="shared" si="3"/>
        <v/>
      </c>
      <c r="F13" s="25" t="str">
        <f t="shared" si="2"/>
        <v/>
      </c>
      <c r="G13" s="135"/>
      <c r="I13" s="19" t="str">
        <f>IF(A11="","",A11)</f>
        <v/>
      </c>
      <c r="J13" s="20" t="e">
        <f>J12</f>
        <v>#N/A</v>
      </c>
      <c r="N13" s="11"/>
    </row>
    <row r="14" spans="1:14" ht="19" customHeight="1">
      <c r="A14" s="75"/>
      <c r="B14" s="125"/>
      <c r="C14" s="24" t="str">
        <f t="shared" si="0"/>
        <v/>
      </c>
      <c r="D14" s="25" t="str">
        <f t="shared" si="1"/>
        <v/>
      </c>
      <c r="E14" s="25" t="str">
        <f t="shared" si="3"/>
        <v/>
      </c>
      <c r="F14" s="25" t="str">
        <f t="shared" si="2"/>
        <v/>
      </c>
      <c r="G14" s="135"/>
      <c r="I14" s="19" t="str">
        <f>IF(I13="","",I13+1)</f>
        <v/>
      </c>
      <c r="J14" s="20" t="e">
        <f>IF(F12="",NA(),F12)</f>
        <v>#N/A</v>
      </c>
      <c r="N14" s="11"/>
    </row>
    <row r="15" spans="1:14" ht="19" customHeight="1">
      <c r="A15" s="75"/>
      <c r="B15" s="125"/>
      <c r="C15" s="24" t="str">
        <f t="shared" si="0"/>
        <v/>
      </c>
      <c r="D15" s="25" t="str">
        <f t="shared" si="1"/>
        <v/>
      </c>
      <c r="E15" s="25" t="str">
        <f t="shared" si="3"/>
        <v/>
      </c>
      <c r="F15" s="25" t="str">
        <f t="shared" si="2"/>
        <v/>
      </c>
      <c r="G15" s="135"/>
      <c r="I15" s="19" t="str">
        <f>IF(A12="","",A12)</f>
        <v/>
      </c>
      <c r="J15" s="20" t="e">
        <f>J14</f>
        <v>#N/A</v>
      </c>
      <c r="N15" s="11"/>
    </row>
    <row r="16" spans="1:14" ht="19" customHeight="1">
      <c r="A16" s="75"/>
      <c r="B16" s="125"/>
      <c r="C16" s="24" t="str">
        <f t="shared" si="0"/>
        <v/>
      </c>
      <c r="D16" s="25" t="str">
        <f t="shared" si="1"/>
        <v/>
      </c>
      <c r="E16" s="25" t="str">
        <f t="shared" si="3"/>
        <v/>
      </c>
      <c r="F16" s="25" t="str">
        <f t="shared" si="2"/>
        <v/>
      </c>
      <c r="G16" s="135"/>
      <c r="I16" s="19" t="str">
        <f>IF(I15="","",I15+1)</f>
        <v/>
      </c>
      <c r="J16" s="20" t="e">
        <f>IF(F13="",NA(),F13)</f>
        <v>#N/A</v>
      </c>
      <c r="N16" s="11"/>
    </row>
    <row r="17" spans="1:14" ht="19" customHeight="1">
      <c r="A17" s="75"/>
      <c r="B17" s="125"/>
      <c r="C17" s="24" t="str">
        <f t="shared" si="0"/>
        <v/>
      </c>
      <c r="D17" s="25" t="str">
        <f t="shared" si="1"/>
        <v/>
      </c>
      <c r="E17" s="25" t="str">
        <f t="shared" si="3"/>
        <v/>
      </c>
      <c r="F17" s="25" t="str">
        <f t="shared" si="2"/>
        <v/>
      </c>
      <c r="G17" s="135"/>
      <c r="I17" s="19" t="str">
        <f>IF(A13="","",A13)</f>
        <v/>
      </c>
      <c r="J17" s="20" t="e">
        <f>J16</f>
        <v>#N/A</v>
      </c>
      <c r="N17" s="11"/>
    </row>
    <row r="18" spans="1:14" ht="19" customHeight="1">
      <c r="A18" s="75"/>
      <c r="B18" s="125"/>
      <c r="C18" s="24" t="str">
        <f t="shared" si="0"/>
        <v/>
      </c>
      <c r="D18" s="25" t="str">
        <f t="shared" si="1"/>
        <v/>
      </c>
      <c r="E18" s="25" t="str">
        <f t="shared" si="3"/>
        <v/>
      </c>
      <c r="F18" s="25" t="str">
        <f t="shared" si="2"/>
        <v/>
      </c>
      <c r="G18" s="135"/>
      <c r="I18" s="19" t="str">
        <f>IF(I17="","",I17+1)</f>
        <v/>
      </c>
      <c r="J18" s="20" t="e">
        <f>IF(F14="",NA(),F14)</f>
        <v>#N/A</v>
      </c>
      <c r="N18" s="11"/>
    </row>
    <row r="19" spans="1:14" ht="19" customHeight="1">
      <c r="A19" s="75"/>
      <c r="B19" s="125"/>
      <c r="C19" s="24" t="str">
        <f t="shared" si="0"/>
        <v/>
      </c>
      <c r="D19" s="25" t="str">
        <f t="shared" si="1"/>
        <v/>
      </c>
      <c r="E19" s="25" t="str">
        <f t="shared" si="3"/>
        <v/>
      </c>
      <c r="F19" s="25" t="str">
        <f t="shared" si="2"/>
        <v/>
      </c>
      <c r="G19" s="135"/>
      <c r="I19" s="19" t="str">
        <f>IF(A14="","",A14)</f>
        <v/>
      </c>
      <c r="J19" s="20" t="e">
        <f t="shared" ref="J19" si="5">J18</f>
        <v>#N/A</v>
      </c>
      <c r="N19" s="11"/>
    </row>
    <row r="20" spans="1:14" ht="19" customHeight="1">
      <c r="A20" s="75"/>
      <c r="B20" s="125"/>
      <c r="C20" s="24" t="str">
        <f t="shared" si="0"/>
        <v/>
      </c>
      <c r="D20" s="25" t="str">
        <f t="shared" si="1"/>
        <v/>
      </c>
      <c r="E20" s="25" t="str">
        <f t="shared" si="3"/>
        <v/>
      </c>
      <c r="F20" s="25" t="str">
        <f t="shared" si="2"/>
        <v/>
      </c>
      <c r="G20" s="135"/>
      <c r="H20" s="70"/>
      <c r="I20" s="19" t="str">
        <f>IF(I19="","",I19+1)</f>
        <v/>
      </c>
      <c r="J20" s="20" t="e">
        <f>IF(F15="",NA(),F15)</f>
        <v>#N/A</v>
      </c>
      <c r="N20" s="11"/>
    </row>
    <row r="21" spans="1:14" ht="19" customHeight="1">
      <c r="A21" s="75"/>
      <c r="B21" s="125"/>
      <c r="C21" s="24" t="str">
        <f t="shared" si="0"/>
        <v/>
      </c>
      <c r="D21" s="25" t="str">
        <f t="shared" si="1"/>
        <v/>
      </c>
      <c r="E21" s="25" t="str">
        <f t="shared" si="3"/>
        <v/>
      </c>
      <c r="F21" s="25" t="str">
        <f t="shared" si="2"/>
        <v/>
      </c>
      <c r="G21" s="135"/>
      <c r="I21" s="19" t="str">
        <f>IF(A15="","",A15)</f>
        <v/>
      </c>
      <c r="J21" s="20" t="e">
        <f t="shared" ref="J21" si="6">J20</f>
        <v>#N/A</v>
      </c>
      <c r="N21" s="11"/>
    </row>
    <row r="22" spans="1:14" ht="19" customHeight="1">
      <c r="A22" s="75"/>
      <c r="B22" s="125"/>
      <c r="C22" s="24" t="str">
        <f t="shared" si="0"/>
        <v/>
      </c>
      <c r="D22" s="25" t="str">
        <f t="shared" si="1"/>
        <v/>
      </c>
      <c r="E22" s="25" t="str">
        <f t="shared" si="3"/>
        <v/>
      </c>
      <c r="F22" s="25" t="str">
        <f t="shared" si="2"/>
        <v/>
      </c>
      <c r="G22" s="135"/>
      <c r="I22" s="19" t="str">
        <f>IF(I21="","",I21+1)</f>
        <v/>
      </c>
      <c r="J22" s="20" t="e">
        <f>IF(F16="",NA(),F16)</f>
        <v>#N/A</v>
      </c>
      <c r="N22" s="11"/>
    </row>
    <row r="23" spans="1:14" ht="19" customHeight="1">
      <c r="A23" s="75"/>
      <c r="B23" s="125"/>
      <c r="C23" s="24" t="str">
        <f t="shared" si="0"/>
        <v/>
      </c>
      <c r="D23" s="25" t="str">
        <f t="shared" si="1"/>
        <v/>
      </c>
      <c r="E23" s="25" t="str">
        <f t="shared" si="3"/>
        <v/>
      </c>
      <c r="F23" s="25" t="str">
        <f t="shared" si="2"/>
        <v/>
      </c>
      <c r="G23" s="135"/>
      <c r="I23" s="19" t="str">
        <f>IF(A16="","",A16)</f>
        <v/>
      </c>
      <c r="J23" s="20" t="e">
        <f>J22</f>
        <v>#N/A</v>
      </c>
      <c r="N23" s="11"/>
    </row>
    <row r="24" spans="1:14" ht="19" customHeight="1">
      <c r="A24" s="75"/>
      <c r="B24" s="125"/>
      <c r="C24" s="24" t="str">
        <f t="shared" si="0"/>
        <v/>
      </c>
      <c r="D24" s="25" t="str">
        <f t="shared" si="1"/>
        <v/>
      </c>
      <c r="E24" s="25" t="str">
        <f t="shared" si="3"/>
        <v/>
      </c>
      <c r="F24" s="25" t="str">
        <f t="shared" si="2"/>
        <v/>
      </c>
      <c r="G24" s="135"/>
      <c r="I24" s="19" t="str">
        <f>IF(I23="","",I23+1)</f>
        <v/>
      </c>
      <c r="J24" s="20" t="e">
        <f>IF(F17="",NA(),F17)</f>
        <v>#N/A</v>
      </c>
      <c r="L24" s="13"/>
      <c r="M24" s="15"/>
    </row>
    <row r="25" spans="1:14" ht="19" customHeight="1">
      <c r="A25" s="75"/>
      <c r="B25" s="125"/>
      <c r="C25" s="24" t="str">
        <f t="shared" si="0"/>
        <v/>
      </c>
      <c r="D25" s="25" t="str">
        <f t="shared" si="1"/>
        <v/>
      </c>
      <c r="E25" s="25" t="str">
        <f t="shared" si="3"/>
        <v/>
      </c>
      <c r="F25" s="25" t="str">
        <f t="shared" si="2"/>
        <v/>
      </c>
      <c r="G25" s="135"/>
      <c r="I25" s="19" t="str">
        <f>IF(A17="","",A17)</f>
        <v/>
      </c>
      <c r="J25" s="20" t="e">
        <f>J24</f>
        <v>#N/A</v>
      </c>
      <c r="L25" s="13"/>
      <c r="M25" s="15"/>
    </row>
    <row r="26" spans="1:14" ht="19" customHeight="1">
      <c r="A26" s="75"/>
      <c r="B26" s="125"/>
      <c r="C26" s="24" t="str">
        <f t="shared" si="0"/>
        <v/>
      </c>
      <c r="D26" s="25" t="str">
        <f t="shared" si="1"/>
        <v/>
      </c>
      <c r="E26" s="25" t="str">
        <f t="shared" si="3"/>
        <v/>
      </c>
      <c r="F26" s="25" t="str">
        <f t="shared" si="2"/>
        <v/>
      </c>
      <c r="G26" s="135"/>
      <c r="I26" s="19" t="str">
        <f>IF(I25="","",I25+1)</f>
        <v/>
      </c>
      <c r="J26" s="20" t="e">
        <f>IF(F18="",NA(),F18)</f>
        <v>#N/A</v>
      </c>
      <c r="L26" s="13"/>
      <c r="M26"/>
    </row>
    <row r="27" spans="1:14" ht="19" customHeight="1">
      <c r="A27" s="75"/>
      <c r="B27" s="125"/>
      <c r="C27" s="24" t="str">
        <f t="shared" si="0"/>
        <v/>
      </c>
      <c r="D27" s="25" t="str">
        <f t="shared" si="1"/>
        <v/>
      </c>
      <c r="E27" s="25" t="str">
        <f t="shared" si="3"/>
        <v/>
      </c>
      <c r="F27" s="25" t="str">
        <f t="shared" si="2"/>
        <v/>
      </c>
      <c r="G27" s="135"/>
      <c r="I27" s="19" t="str">
        <f>IF(A18="","",A18)</f>
        <v/>
      </c>
      <c r="J27" s="20" t="e">
        <f t="shared" ref="J27:J87" si="7">J26</f>
        <v>#N/A</v>
      </c>
      <c r="L27" s="13"/>
      <c r="M27"/>
    </row>
    <row r="28" spans="1:14" ht="19" customHeight="1">
      <c r="A28" s="75"/>
      <c r="B28" s="125"/>
      <c r="C28" s="24" t="str">
        <f t="shared" si="0"/>
        <v/>
      </c>
      <c r="D28" s="25" t="str">
        <f t="shared" si="1"/>
        <v/>
      </c>
      <c r="E28" s="25" t="str">
        <f t="shared" si="3"/>
        <v/>
      </c>
      <c r="F28" s="25" t="str">
        <f t="shared" si="2"/>
        <v/>
      </c>
      <c r="G28" s="135"/>
      <c r="I28" s="19" t="str">
        <f>IF(I27="","",I27+1)</f>
        <v/>
      </c>
      <c r="J28" s="20" t="e">
        <f>IF(F19="",NA(),F19)</f>
        <v>#N/A</v>
      </c>
      <c r="L28" s="13"/>
      <c r="M28"/>
    </row>
    <row r="29" spans="1:14" ht="19" customHeight="1">
      <c r="A29" s="75"/>
      <c r="B29" s="125"/>
      <c r="C29" s="24" t="str">
        <f t="shared" si="0"/>
        <v/>
      </c>
      <c r="D29" s="25" t="str">
        <f t="shared" si="1"/>
        <v/>
      </c>
      <c r="E29" s="25" t="str">
        <f t="shared" si="3"/>
        <v/>
      </c>
      <c r="F29" s="25" t="str">
        <f t="shared" si="2"/>
        <v/>
      </c>
      <c r="G29" s="135"/>
      <c r="I29" s="19" t="str">
        <f>IF(A19="","",A19)</f>
        <v/>
      </c>
      <c r="J29" s="20" t="e">
        <f t="shared" ref="J29" si="8">J28</f>
        <v>#N/A</v>
      </c>
      <c r="L29" s="13"/>
      <c r="M29"/>
    </row>
    <row r="30" spans="1:14" ht="19" customHeight="1">
      <c r="A30" s="75"/>
      <c r="B30" s="125"/>
      <c r="C30" s="24" t="str">
        <f t="shared" si="0"/>
        <v/>
      </c>
      <c r="D30" s="25" t="str">
        <f t="shared" si="1"/>
        <v/>
      </c>
      <c r="E30" s="25" t="str">
        <f t="shared" si="3"/>
        <v/>
      </c>
      <c r="F30" s="25" t="str">
        <f t="shared" si="2"/>
        <v/>
      </c>
      <c r="G30" s="135"/>
      <c r="I30" s="19" t="str">
        <f>IF(I29="","",I29+1)</f>
        <v/>
      </c>
      <c r="J30" s="20" t="e">
        <f>IF(F20="",NA(),F20)</f>
        <v>#N/A</v>
      </c>
      <c r="L30" s="13"/>
      <c r="M30"/>
    </row>
    <row r="31" spans="1:14" ht="19" customHeight="1">
      <c r="A31" s="75"/>
      <c r="B31" s="125"/>
      <c r="C31" s="24" t="str">
        <f t="shared" si="0"/>
        <v/>
      </c>
      <c r="D31" s="25" t="str">
        <f t="shared" si="1"/>
        <v/>
      </c>
      <c r="E31" s="25" t="str">
        <f t="shared" si="3"/>
        <v/>
      </c>
      <c r="F31" s="25" t="str">
        <f t="shared" si="2"/>
        <v/>
      </c>
      <c r="G31" s="135"/>
      <c r="I31" s="19" t="str">
        <f>IF(A20="","",A20)</f>
        <v/>
      </c>
      <c r="J31" s="20" t="e">
        <f t="shared" ref="J31" si="9">J30</f>
        <v>#N/A</v>
      </c>
      <c r="L31" s="13"/>
      <c r="M31"/>
    </row>
    <row r="32" spans="1:14" ht="19" customHeight="1">
      <c r="A32" s="75"/>
      <c r="B32" s="125"/>
      <c r="C32" s="24" t="str">
        <f t="shared" si="0"/>
        <v/>
      </c>
      <c r="D32" s="25" t="str">
        <f t="shared" si="1"/>
        <v/>
      </c>
      <c r="E32" s="25" t="str">
        <f t="shared" si="3"/>
        <v/>
      </c>
      <c r="F32" s="25" t="str">
        <f t="shared" si="2"/>
        <v/>
      </c>
      <c r="G32" s="135"/>
      <c r="I32" s="19" t="str">
        <f>IF(I31="","",I31+1)</f>
        <v/>
      </c>
      <c r="J32" s="20" t="e">
        <f>IF(F21="",NA(),F21)</f>
        <v>#N/A</v>
      </c>
      <c r="L32" s="13"/>
      <c r="M32"/>
    </row>
    <row r="33" spans="1:12" customFormat="1" ht="19" customHeight="1">
      <c r="A33" s="75"/>
      <c r="B33" s="125"/>
      <c r="C33" s="24" t="str">
        <f t="shared" si="0"/>
        <v/>
      </c>
      <c r="D33" s="25" t="str">
        <f t="shared" si="1"/>
        <v/>
      </c>
      <c r="E33" s="25" t="str">
        <f t="shared" si="3"/>
        <v/>
      </c>
      <c r="F33" s="25" t="str">
        <f t="shared" si="2"/>
        <v/>
      </c>
      <c r="G33" s="135"/>
      <c r="I33" s="19" t="str">
        <f>IF(A21="","",A21)</f>
        <v/>
      </c>
      <c r="J33" s="20" t="e">
        <f t="shared" si="7"/>
        <v>#N/A</v>
      </c>
      <c r="L33" s="13"/>
    </row>
    <row r="34" spans="1:12" customFormat="1" ht="19" customHeight="1">
      <c r="A34" s="75"/>
      <c r="B34" s="125"/>
      <c r="C34" s="24" t="str">
        <f t="shared" si="0"/>
        <v/>
      </c>
      <c r="D34" s="25" t="str">
        <f t="shared" si="1"/>
        <v/>
      </c>
      <c r="E34" s="25" t="str">
        <f t="shared" si="3"/>
        <v/>
      </c>
      <c r="F34" s="25" t="str">
        <f t="shared" si="2"/>
        <v/>
      </c>
      <c r="G34" s="135"/>
      <c r="I34" s="19" t="str">
        <f>IF(I33="","",I33+1)</f>
        <v/>
      </c>
      <c r="J34" s="20" t="e">
        <f>IF(F22="",NA(),F22)</f>
        <v>#N/A</v>
      </c>
      <c r="L34" s="13"/>
    </row>
    <row r="35" spans="1:12" customFormat="1" ht="19" customHeight="1">
      <c r="A35" s="75"/>
      <c r="B35" s="125"/>
      <c r="C35" s="24" t="str">
        <f t="shared" si="0"/>
        <v/>
      </c>
      <c r="D35" s="25" t="str">
        <f t="shared" si="1"/>
        <v/>
      </c>
      <c r="E35" s="25" t="str">
        <f t="shared" si="3"/>
        <v/>
      </c>
      <c r="F35" s="25" t="str">
        <f t="shared" si="2"/>
        <v/>
      </c>
      <c r="G35" s="135"/>
      <c r="I35" s="19" t="str">
        <f>IF(A22="","",A22)</f>
        <v/>
      </c>
      <c r="J35" s="20" t="e">
        <f t="shared" ref="J35:J95" si="10">J34</f>
        <v>#N/A</v>
      </c>
      <c r="L35" s="13"/>
    </row>
    <row r="36" spans="1:12" customFormat="1" ht="19" customHeight="1">
      <c r="A36" s="75"/>
      <c r="B36" s="125"/>
      <c r="C36" s="24" t="str">
        <f t="shared" si="0"/>
        <v/>
      </c>
      <c r="D36" s="25" t="str">
        <f t="shared" si="1"/>
        <v/>
      </c>
      <c r="E36" s="25" t="str">
        <f t="shared" si="3"/>
        <v/>
      </c>
      <c r="F36" s="25" t="str">
        <f t="shared" si="2"/>
        <v/>
      </c>
      <c r="G36" s="135"/>
      <c r="I36" s="19" t="str">
        <f>IF(I35="","",I35+1)</f>
        <v/>
      </c>
      <c r="J36" s="20" t="e">
        <f>IF(F23="",NA(),F23)</f>
        <v>#N/A</v>
      </c>
      <c r="L36" s="13"/>
    </row>
    <row r="37" spans="1:12" customFormat="1" ht="19" customHeight="1">
      <c r="A37" s="75"/>
      <c r="B37" s="125"/>
      <c r="C37" s="24" t="str">
        <f t="shared" si="0"/>
        <v/>
      </c>
      <c r="D37" s="25" t="str">
        <f t="shared" si="1"/>
        <v/>
      </c>
      <c r="E37" s="25" t="str">
        <f t="shared" si="3"/>
        <v/>
      </c>
      <c r="F37" s="25" t="str">
        <f t="shared" si="2"/>
        <v/>
      </c>
      <c r="G37" s="135"/>
      <c r="I37" s="19" t="str">
        <f>IF(A23="","",A23)</f>
        <v/>
      </c>
      <c r="J37" s="20" t="e">
        <f t="shared" ref="J37:J97" si="11">J36</f>
        <v>#N/A</v>
      </c>
      <c r="L37" s="13"/>
    </row>
    <row r="38" spans="1:12" customFormat="1" ht="19" customHeight="1">
      <c r="A38" s="75"/>
      <c r="B38" s="125"/>
      <c r="C38" s="24" t="str">
        <f t="shared" si="0"/>
        <v/>
      </c>
      <c r="D38" s="25" t="str">
        <f t="shared" si="1"/>
        <v/>
      </c>
      <c r="E38" s="25" t="str">
        <f t="shared" si="3"/>
        <v/>
      </c>
      <c r="F38" s="25" t="str">
        <f t="shared" si="2"/>
        <v/>
      </c>
      <c r="G38" s="135"/>
      <c r="I38" s="19" t="str">
        <f>IF(I37="","",I37+1)</f>
        <v/>
      </c>
      <c r="J38" s="20" t="e">
        <f>IF(F24="",NA(),F24)</f>
        <v>#N/A</v>
      </c>
      <c r="L38" s="13"/>
    </row>
    <row r="39" spans="1:12" customFormat="1" ht="19" customHeight="1">
      <c r="A39" s="75"/>
      <c r="B39" s="125"/>
      <c r="C39" s="24" t="str">
        <f t="shared" si="0"/>
        <v/>
      </c>
      <c r="D39" s="25" t="str">
        <f t="shared" si="1"/>
        <v/>
      </c>
      <c r="E39" s="25" t="str">
        <f t="shared" si="3"/>
        <v/>
      </c>
      <c r="F39" s="25" t="str">
        <f t="shared" si="2"/>
        <v/>
      </c>
      <c r="G39" s="135"/>
      <c r="I39" s="19" t="str">
        <f>IF(A24="","",A24)</f>
        <v/>
      </c>
      <c r="J39" s="20" t="e">
        <f t="shared" si="7"/>
        <v>#N/A</v>
      </c>
      <c r="L39" s="13"/>
    </row>
    <row r="40" spans="1:12" customFormat="1" ht="19" customHeight="1">
      <c r="A40" s="75"/>
      <c r="B40" s="125"/>
      <c r="C40" s="24" t="str">
        <f t="shared" si="0"/>
        <v/>
      </c>
      <c r="D40" s="25" t="str">
        <f t="shared" si="1"/>
        <v/>
      </c>
      <c r="E40" s="25" t="str">
        <f t="shared" si="3"/>
        <v/>
      </c>
      <c r="F40" s="25" t="str">
        <f t="shared" si="2"/>
        <v/>
      </c>
      <c r="G40" s="135"/>
      <c r="I40" s="19" t="str">
        <f>IF(I39="","",I39+1)</f>
        <v/>
      </c>
      <c r="J40" s="20" t="e">
        <f>IF(F25="",NA(),F25)</f>
        <v>#N/A</v>
      </c>
      <c r="L40" s="13"/>
    </row>
    <row r="41" spans="1:12" customFormat="1" ht="19" customHeight="1">
      <c r="A41" s="75"/>
      <c r="B41" s="125"/>
      <c r="C41" s="24" t="str">
        <f t="shared" si="0"/>
        <v/>
      </c>
      <c r="D41" s="25" t="str">
        <f t="shared" si="1"/>
        <v/>
      </c>
      <c r="E41" s="25" t="str">
        <f t="shared" si="3"/>
        <v/>
      </c>
      <c r="F41" s="25" t="str">
        <f t="shared" si="2"/>
        <v/>
      </c>
      <c r="G41" s="135"/>
      <c r="I41" s="19" t="str">
        <f>IF(A25="","",A25)</f>
        <v/>
      </c>
      <c r="J41" s="20" t="e">
        <f t="shared" si="10"/>
        <v>#N/A</v>
      </c>
      <c r="L41" s="13"/>
    </row>
    <row r="42" spans="1:12" customFormat="1" ht="19" customHeight="1">
      <c r="A42" s="75"/>
      <c r="B42" s="125"/>
      <c r="C42" s="24" t="str">
        <f t="shared" si="0"/>
        <v/>
      </c>
      <c r="D42" s="25" t="str">
        <f t="shared" si="1"/>
        <v/>
      </c>
      <c r="E42" s="25" t="str">
        <f t="shared" si="3"/>
        <v/>
      </c>
      <c r="F42" s="25" t="str">
        <f t="shared" si="2"/>
        <v/>
      </c>
      <c r="G42" s="135"/>
      <c r="I42" s="19" t="str">
        <f>IF(I41="","",I41+1)</f>
        <v/>
      </c>
      <c r="J42" s="20" t="e">
        <f>IF(F26="",NA(),F26)</f>
        <v>#N/A</v>
      </c>
      <c r="L42" s="13"/>
    </row>
    <row r="43" spans="1:12" customFormat="1" ht="19" customHeight="1">
      <c r="A43" s="75"/>
      <c r="B43" s="125"/>
      <c r="C43" s="24" t="str">
        <f t="shared" si="0"/>
        <v/>
      </c>
      <c r="D43" s="25" t="str">
        <f t="shared" si="1"/>
        <v/>
      </c>
      <c r="E43" s="25" t="str">
        <f t="shared" si="3"/>
        <v/>
      </c>
      <c r="F43" s="25" t="str">
        <f t="shared" si="2"/>
        <v/>
      </c>
      <c r="G43" s="135"/>
      <c r="I43" s="19" t="str">
        <f>IF(A26="","",A26)</f>
        <v/>
      </c>
      <c r="J43" s="20" t="e">
        <f t="shared" si="11"/>
        <v>#N/A</v>
      </c>
      <c r="L43" s="13"/>
    </row>
    <row r="44" spans="1:12" customFormat="1" ht="19" customHeight="1">
      <c r="A44" s="75"/>
      <c r="B44" s="125"/>
      <c r="C44" s="24" t="str">
        <f t="shared" si="0"/>
        <v/>
      </c>
      <c r="D44" s="25" t="str">
        <f t="shared" si="1"/>
        <v/>
      </c>
      <c r="E44" s="25" t="str">
        <f t="shared" si="3"/>
        <v/>
      </c>
      <c r="F44" s="25" t="str">
        <f t="shared" si="2"/>
        <v/>
      </c>
      <c r="G44" s="135"/>
      <c r="I44" s="19" t="str">
        <f>IF(I43="","",I43+1)</f>
        <v/>
      </c>
      <c r="J44" s="20" t="e">
        <f>IF(F27="",NA(),F27)</f>
        <v>#N/A</v>
      </c>
      <c r="L44" s="13"/>
    </row>
    <row r="45" spans="1:12" customFormat="1" ht="19" customHeight="1">
      <c r="A45" s="75"/>
      <c r="B45" s="125"/>
      <c r="C45" s="24" t="str">
        <f t="shared" si="0"/>
        <v/>
      </c>
      <c r="D45" s="25" t="str">
        <f t="shared" si="1"/>
        <v/>
      </c>
      <c r="E45" s="25" t="str">
        <f t="shared" si="3"/>
        <v/>
      </c>
      <c r="F45" s="25" t="str">
        <f t="shared" si="2"/>
        <v/>
      </c>
      <c r="G45" s="135"/>
      <c r="I45" s="19" t="str">
        <f>IF(A27="","",A27)</f>
        <v/>
      </c>
      <c r="J45" s="20" t="e">
        <f t="shared" si="7"/>
        <v>#N/A</v>
      </c>
      <c r="L45" s="13"/>
    </row>
    <row r="46" spans="1:12" customFormat="1" ht="19" customHeight="1">
      <c r="A46" s="75"/>
      <c r="B46" s="125"/>
      <c r="C46" s="24" t="str">
        <f t="shared" si="0"/>
        <v/>
      </c>
      <c r="D46" s="25" t="str">
        <f t="shared" si="1"/>
        <v/>
      </c>
      <c r="E46" s="25" t="str">
        <f t="shared" si="3"/>
        <v/>
      </c>
      <c r="F46" s="25" t="str">
        <f t="shared" si="2"/>
        <v/>
      </c>
      <c r="G46" s="135"/>
      <c r="I46" s="19" t="str">
        <f>IF(I45="","",I45+1)</f>
        <v/>
      </c>
      <c r="J46" s="20" t="e">
        <f>IF(F28="",NA(),F28)</f>
        <v>#N/A</v>
      </c>
      <c r="L46" s="13"/>
    </row>
    <row r="47" spans="1:12" customFormat="1" ht="19" customHeight="1">
      <c r="A47" s="75"/>
      <c r="B47" s="125"/>
      <c r="C47" s="24" t="str">
        <f t="shared" si="0"/>
        <v/>
      </c>
      <c r="D47" s="25" t="str">
        <f t="shared" si="1"/>
        <v/>
      </c>
      <c r="E47" s="25" t="str">
        <f t="shared" si="3"/>
        <v/>
      </c>
      <c r="F47" s="25" t="str">
        <f t="shared" si="2"/>
        <v/>
      </c>
      <c r="G47" s="135"/>
      <c r="I47" s="19" t="str">
        <f>IF(A28="","",A28)</f>
        <v/>
      </c>
      <c r="J47" s="20" t="e">
        <f t="shared" si="10"/>
        <v>#N/A</v>
      </c>
      <c r="L47" s="13"/>
    </row>
    <row r="48" spans="1:12" customFormat="1" ht="19" customHeight="1">
      <c r="A48" s="75"/>
      <c r="B48" s="125"/>
      <c r="C48" s="24" t="str">
        <f t="shared" si="0"/>
        <v/>
      </c>
      <c r="D48" s="25" t="str">
        <f t="shared" si="1"/>
        <v/>
      </c>
      <c r="E48" s="25" t="str">
        <f t="shared" si="3"/>
        <v/>
      </c>
      <c r="F48" s="25" t="str">
        <f t="shared" si="2"/>
        <v/>
      </c>
      <c r="G48" s="135"/>
      <c r="I48" s="19" t="str">
        <f>IF(I47="","",I47+1)</f>
        <v/>
      </c>
      <c r="J48" s="20" t="e">
        <f>IF(F29="",NA(),F29)</f>
        <v>#N/A</v>
      </c>
      <c r="L48" s="13"/>
    </row>
    <row r="49" spans="1:12" customFormat="1" ht="19" customHeight="1">
      <c r="A49" s="75"/>
      <c r="B49" s="125"/>
      <c r="C49" s="24" t="str">
        <f t="shared" si="0"/>
        <v/>
      </c>
      <c r="D49" s="25" t="str">
        <f t="shared" si="1"/>
        <v/>
      </c>
      <c r="E49" s="25" t="str">
        <f t="shared" si="3"/>
        <v/>
      </c>
      <c r="F49" s="25" t="str">
        <f t="shared" si="2"/>
        <v/>
      </c>
      <c r="G49" s="135"/>
      <c r="I49" s="19" t="str">
        <f>IF(A29="","",A29)</f>
        <v/>
      </c>
      <c r="J49" s="20" t="e">
        <f t="shared" si="11"/>
        <v>#N/A</v>
      </c>
      <c r="L49" s="13"/>
    </row>
    <row r="50" spans="1:12" customFormat="1" ht="19" customHeight="1">
      <c r="A50" s="75"/>
      <c r="B50" s="125"/>
      <c r="C50" s="24" t="str">
        <f t="shared" si="0"/>
        <v/>
      </c>
      <c r="D50" s="25" t="str">
        <f t="shared" si="1"/>
        <v/>
      </c>
      <c r="E50" s="25" t="str">
        <f t="shared" si="3"/>
        <v/>
      </c>
      <c r="F50" s="25" t="str">
        <f t="shared" si="2"/>
        <v/>
      </c>
      <c r="G50" s="135"/>
      <c r="I50" s="19" t="str">
        <f>IF(I49="","",I49+1)</f>
        <v/>
      </c>
      <c r="J50" s="20" t="e">
        <f>IF(F30="",NA(),F30)</f>
        <v>#N/A</v>
      </c>
      <c r="L50" s="13"/>
    </row>
    <row r="51" spans="1:12" customFormat="1" ht="19" customHeight="1">
      <c r="A51" s="75"/>
      <c r="B51" s="125"/>
      <c r="C51" s="24" t="str">
        <f t="shared" si="0"/>
        <v/>
      </c>
      <c r="D51" s="25" t="str">
        <f t="shared" si="1"/>
        <v/>
      </c>
      <c r="E51" s="25" t="str">
        <f t="shared" si="3"/>
        <v/>
      </c>
      <c r="F51" s="25" t="str">
        <f t="shared" si="2"/>
        <v/>
      </c>
      <c r="G51" s="135"/>
      <c r="I51" s="19" t="str">
        <f>IF(A30="","",A30)</f>
        <v/>
      </c>
      <c r="J51" s="20" t="e">
        <f t="shared" si="7"/>
        <v>#N/A</v>
      </c>
      <c r="L51" s="13"/>
    </row>
    <row r="52" spans="1:12" customFormat="1" ht="19" customHeight="1">
      <c r="A52" s="75"/>
      <c r="B52" s="125"/>
      <c r="C52" s="24" t="str">
        <f t="shared" si="0"/>
        <v/>
      </c>
      <c r="D52" s="25" t="str">
        <f t="shared" si="1"/>
        <v/>
      </c>
      <c r="E52" s="25" t="str">
        <f t="shared" si="3"/>
        <v/>
      </c>
      <c r="F52" s="25" t="str">
        <f t="shared" si="2"/>
        <v/>
      </c>
      <c r="G52" s="135"/>
      <c r="I52" s="19" t="str">
        <f>IF(I51="","",I51+1)</f>
        <v/>
      </c>
      <c r="J52" s="20" t="e">
        <f>IF(F31="",NA(),F31)</f>
        <v>#N/A</v>
      </c>
      <c r="L52" s="13"/>
    </row>
    <row r="53" spans="1:12" customFormat="1" ht="19" customHeight="1">
      <c r="A53" s="75"/>
      <c r="B53" s="125"/>
      <c r="C53" s="24" t="str">
        <f t="shared" si="0"/>
        <v/>
      </c>
      <c r="D53" s="25" t="str">
        <f t="shared" si="1"/>
        <v/>
      </c>
      <c r="E53" s="25" t="str">
        <f t="shared" si="3"/>
        <v/>
      </c>
      <c r="F53" s="25" t="str">
        <f t="shared" si="2"/>
        <v/>
      </c>
      <c r="G53" s="135"/>
      <c r="I53" s="19" t="str">
        <f>IF(A31="","",A31)</f>
        <v/>
      </c>
      <c r="J53" s="20" t="e">
        <f t="shared" si="10"/>
        <v>#N/A</v>
      </c>
      <c r="L53" s="13"/>
    </row>
    <row r="54" spans="1:12" customFormat="1" ht="19" customHeight="1">
      <c r="A54" s="75"/>
      <c r="B54" s="125"/>
      <c r="C54" s="24" t="str">
        <f t="shared" si="0"/>
        <v/>
      </c>
      <c r="D54" s="25" t="str">
        <f t="shared" si="1"/>
        <v/>
      </c>
      <c r="E54" s="25" t="str">
        <f t="shared" si="3"/>
        <v/>
      </c>
      <c r="F54" s="25" t="str">
        <f t="shared" si="2"/>
        <v/>
      </c>
      <c r="G54" s="135"/>
      <c r="I54" s="19" t="str">
        <f>IF(I53="","",I53+1)</f>
        <v/>
      </c>
      <c r="J54" s="20" t="e">
        <f>IF(F32="",NA(),F32)</f>
        <v>#N/A</v>
      </c>
      <c r="L54" s="13"/>
    </row>
    <row r="55" spans="1:12" customFormat="1" ht="19" customHeight="1">
      <c r="A55" s="75"/>
      <c r="B55" s="125"/>
      <c r="C55" s="24" t="str">
        <f t="shared" si="0"/>
        <v/>
      </c>
      <c r="D55" s="25" t="str">
        <f t="shared" si="1"/>
        <v/>
      </c>
      <c r="E55" s="25" t="str">
        <f t="shared" si="3"/>
        <v/>
      </c>
      <c r="F55" s="25" t="str">
        <f t="shared" si="2"/>
        <v/>
      </c>
      <c r="G55" s="135"/>
      <c r="I55" s="19" t="str">
        <f>IF(A32="","",A32)</f>
        <v/>
      </c>
      <c r="J55" s="20" t="e">
        <f t="shared" si="11"/>
        <v>#N/A</v>
      </c>
      <c r="L55" s="13"/>
    </row>
    <row r="56" spans="1:12" customFormat="1" ht="19" customHeight="1">
      <c r="A56" s="75"/>
      <c r="B56" s="125"/>
      <c r="C56" s="24" t="str">
        <f t="shared" si="0"/>
        <v/>
      </c>
      <c r="D56" s="25" t="str">
        <f t="shared" si="1"/>
        <v/>
      </c>
      <c r="E56" s="25" t="str">
        <f t="shared" si="3"/>
        <v/>
      </c>
      <c r="F56" s="25" t="str">
        <f t="shared" si="2"/>
        <v/>
      </c>
      <c r="G56" s="135"/>
      <c r="I56" s="19" t="str">
        <f>IF(I55="","",I55+1)</f>
        <v/>
      </c>
      <c r="J56" s="20" t="e">
        <f>IF(F33="",NA(),F33)</f>
        <v>#N/A</v>
      </c>
      <c r="L56" s="13"/>
    </row>
    <row r="57" spans="1:12" customFormat="1" ht="19" customHeight="1">
      <c r="A57" s="75"/>
      <c r="B57" s="125"/>
      <c r="C57" s="24" t="str">
        <f t="shared" si="0"/>
        <v/>
      </c>
      <c r="D57" s="25" t="str">
        <f t="shared" si="1"/>
        <v/>
      </c>
      <c r="E57" s="25" t="str">
        <f t="shared" si="3"/>
        <v/>
      </c>
      <c r="F57" s="25" t="str">
        <f t="shared" si="2"/>
        <v/>
      </c>
      <c r="G57" s="135"/>
      <c r="I57" s="19" t="str">
        <f>IF(A33="","",A33)</f>
        <v/>
      </c>
      <c r="J57" s="20" t="e">
        <f t="shared" si="7"/>
        <v>#N/A</v>
      </c>
      <c r="L57" s="13"/>
    </row>
    <row r="58" spans="1:12" customFormat="1" ht="19" customHeight="1">
      <c r="A58" s="75"/>
      <c r="B58" s="125"/>
      <c r="C58" s="24" t="str">
        <f t="shared" si="0"/>
        <v/>
      </c>
      <c r="D58" s="25" t="str">
        <f t="shared" si="1"/>
        <v/>
      </c>
      <c r="E58" s="25" t="str">
        <f t="shared" si="3"/>
        <v/>
      </c>
      <c r="F58" s="25" t="str">
        <f t="shared" si="2"/>
        <v/>
      </c>
      <c r="G58" s="135"/>
      <c r="I58" s="19" t="str">
        <f>IF(I57="","",I57+1)</f>
        <v/>
      </c>
      <c r="J58" s="20" t="e">
        <f>IF(F34="",NA(),F34)</f>
        <v>#N/A</v>
      </c>
      <c r="L58" s="13"/>
    </row>
    <row r="59" spans="1:12" customFormat="1" ht="19" customHeight="1">
      <c r="A59" s="75"/>
      <c r="B59" s="125"/>
      <c r="C59" s="24" t="str">
        <f t="shared" si="0"/>
        <v/>
      </c>
      <c r="D59" s="25" t="str">
        <f t="shared" si="1"/>
        <v/>
      </c>
      <c r="E59" s="25" t="str">
        <f t="shared" si="3"/>
        <v/>
      </c>
      <c r="F59" s="25" t="str">
        <f t="shared" si="2"/>
        <v/>
      </c>
      <c r="G59" s="135"/>
      <c r="I59" s="19" t="str">
        <f>IF(A34="","",A34)</f>
        <v/>
      </c>
      <c r="J59" s="20" t="e">
        <f t="shared" si="10"/>
        <v>#N/A</v>
      </c>
      <c r="L59" s="13"/>
    </row>
    <row r="60" spans="1:12" customFormat="1" ht="19" customHeight="1">
      <c r="A60" s="75"/>
      <c r="B60" s="125"/>
      <c r="C60" s="24" t="str">
        <f t="shared" si="0"/>
        <v/>
      </c>
      <c r="D60" s="25" t="str">
        <f t="shared" si="1"/>
        <v/>
      </c>
      <c r="E60" s="25" t="str">
        <f t="shared" si="3"/>
        <v/>
      </c>
      <c r="F60" s="25" t="str">
        <f t="shared" si="2"/>
        <v/>
      </c>
      <c r="G60" s="135"/>
      <c r="I60" s="19" t="str">
        <f>IF(I59="","",I59+1)</f>
        <v/>
      </c>
      <c r="J60" s="20" t="e">
        <f>IF(F35="",NA(),F35)</f>
        <v>#N/A</v>
      </c>
      <c r="L60" s="13"/>
    </row>
    <row r="61" spans="1:12" customFormat="1" ht="19" customHeight="1">
      <c r="A61" s="75"/>
      <c r="B61" s="125"/>
      <c r="C61" s="24" t="str">
        <f>IF(OR(A61="",A60=""),"",IF(A61&lt;A60,"Vérifier date",IF(A61-A60&lt;1,"",A61-A60)))</f>
        <v/>
      </c>
      <c r="D61" s="25" t="str">
        <f>IF(OR(B61="",B60=""),"",IF(B61-B60&lt;0,"Vérifier index",((B61-B60)*$B$5)))</f>
        <v/>
      </c>
      <c r="E61" s="25" t="str">
        <f>IF(OR(D61="",D61="Vérifier index",E60=""),"",E60+D61)</f>
        <v/>
      </c>
      <c r="F61" s="25" t="str">
        <f t="shared" si="2"/>
        <v/>
      </c>
      <c r="G61" s="135"/>
      <c r="I61" s="19" t="str">
        <f>IF(A35="","",A35)</f>
        <v/>
      </c>
      <c r="J61" s="20" t="e">
        <f t="shared" si="11"/>
        <v>#N/A</v>
      </c>
      <c r="L61" s="13"/>
    </row>
    <row r="62" spans="1:12" customFormat="1" ht="19" customHeight="1">
      <c r="A62" s="75"/>
      <c r="B62" s="125"/>
      <c r="C62" s="24" t="str">
        <f t="shared" si="0"/>
        <v/>
      </c>
      <c r="D62" s="25" t="str">
        <f t="shared" si="1"/>
        <v/>
      </c>
      <c r="E62" s="25" t="str">
        <f t="shared" si="3"/>
        <v/>
      </c>
      <c r="F62" s="25" t="str">
        <f t="shared" si="2"/>
        <v/>
      </c>
      <c r="G62" s="135"/>
      <c r="I62" s="19" t="str">
        <f>IF(I61="","",I61+1)</f>
        <v/>
      </c>
      <c r="J62" s="20" t="e">
        <f>IF(F36="",NA(),F36)</f>
        <v>#N/A</v>
      </c>
      <c r="L62" s="13"/>
    </row>
    <row r="63" spans="1:12" customFormat="1" ht="19" customHeight="1">
      <c r="A63" s="75"/>
      <c r="B63" s="125"/>
      <c r="C63" s="24" t="str">
        <f t="shared" si="0"/>
        <v/>
      </c>
      <c r="D63" s="25" t="str">
        <f t="shared" si="1"/>
        <v/>
      </c>
      <c r="E63" s="25" t="str">
        <f t="shared" si="3"/>
        <v/>
      </c>
      <c r="F63" s="25" t="str">
        <f t="shared" si="2"/>
        <v/>
      </c>
      <c r="G63" s="135"/>
      <c r="I63" s="19" t="str">
        <f>IF(A36="","",A36)</f>
        <v/>
      </c>
      <c r="J63" s="20" t="e">
        <f t="shared" si="7"/>
        <v>#N/A</v>
      </c>
      <c r="L63" s="13"/>
    </row>
    <row r="64" spans="1:12" customFormat="1" ht="19" customHeight="1">
      <c r="A64" s="75"/>
      <c r="B64" s="125"/>
      <c r="C64" s="24" t="str">
        <f t="shared" si="0"/>
        <v/>
      </c>
      <c r="D64" s="25" t="str">
        <f t="shared" si="1"/>
        <v/>
      </c>
      <c r="E64" s="25" t="str">
        <f t="shared" si="3"/>
        <v/>
      </c>
      <c r="F64" s="25" t="str">
        <f t="shared" si="2"/>
        <v/>
      </c>
      <c r="G64" s="135"/>
      <c r="I64" s="19" t="str">
        <f>IF(I63="","",I63+1)</f>
        <v/>
      </c>
      <c r="J64" s="20" t="e">
        <f>IF(F37="",NA(),F37)</f>
        <v>#N/A</v>
      </c>
      <c r="L64" s="13"/>
    </row>
    <row r="65" spans="1:13" ht="19" customHeight="1" thickBot="1">
      <c r="A65" s="79"/>
      <c r="B65" s="126"/>
      <c r="C65" s="26" t="str">
        <f t="shared" si="0"/>
        <v/>
      </c>
      <c r="D65" s="27" t="str">
        <f t="shared" si="1"/>
        <v/>
      </c>
      <c r="E65" s="27" t="str">
        <f t="shared" si="3"/>
        <v/>
      </c>
      <c r="F65" s="27" t="str">
        <f t="shared" si="2"/>
        <v/>
      </c>
      <c r="G65" s="136"/>
      <c r="I65" s="19" t="str">
        <f>IF(A37="","",A37)</f>
        <v/>
      </c>
      <c r="J65" s="20" t="e">
        <f t="shared" si="10"/>
        <v>#N/A</v>
      </c>
      <c r="L65" s="13"/>
      <c r="M65"/>
    </row>
    <row r="66" spans="1:13" ht="19" customHeight="1" thickBot="1">
      <c r="C66" s="9" t="s">
        <v>6</v>
      </c>
      <c r="D66" s="32">
        <f>IF(COUNTIF(D8:D65,"Vérifier index")&gt;0,"Vérifier index",SUM(D8:D65))</f>
        <v>0</v>
      </c>
      <c r="I66" s="19" t="str">
        <f>IF(I65="","",I65+1)</f>
        <v/>
      </c>
      <c r="J66" s="20" t="e">
        <f>IF(F38="",NA(),F38)</f>
        <v>#N/A</v>
      </c>
      <c r="L66" s="13"/>
      <c r="M66"/>
    </row>
    <row r="67" spans="1:13">
      <c r="I67" s="19" t="str">
        <f>IF(A38="","",A38)</f>
        <v/>
      </c>
      <c r="J67" s="20" t="e">
        <f t="shared" si="11"/>
        <v>#N/A</v>
      </c>
      <c r="L67" s="13"/>
      <c r="M67"/>
    </row>
    <row r="68" spans="1:13">
      <c r="I68" s="19" t="str">
        <f>IF(I67="","",I67+1)</f>
        <v/>
      </c>
      <c r="J68" s="20" t="e">
        <f>IF(F39="",NA(),F39)</f>
        <v>#N/A</v>
      </c>
      <c r="L68" s="13"/>
      <c r="M68"/>
    </row>
    <row r="69" spans="1:13">
      <c r="I69" s="19" t="str">
        <f>IF(A39="","",A39)</f>
        <v/>
      </c>
      <c r="J69" s="20" t="e">
        <f t="shared" si="7"/>
        <v>#N/A</v>
      </c>
      <c r="L69" s="13"/>
      <c r="M69"/>
    </row>
    <row r="70" spans="1:13">
      <c r="I70" s="19" t="str">
        <f>IF(I69="","",I69+1)</f>
        <v/>
      </c>
      <c r="J70" s="20" t="e">
        <f>IF(F40="",NA(),F40)</f>
        <v>#N/A</v>
      </c>
      <c r="L70" s="13"/>
      <c r="M70" s="12"/>
    </row>
    <row r="71" spans="1:13">
      <c r="I71" s="19" t="str">
        <f>IF(A40="","",A40)</f>
        <v/>
      </c>
      <c r="J71" s="20" t="e">
        <f t="shared" si="10"/>
        <v>#N/A</v>
      </c>
      <c r="L71" s="13"/>
      <c r="M71" s="12"/>
    </row>
    <row r="72" spans="1:13">
      <c r="I72" s="19" t="str">
        <f>IF(I71="","",I71+1)</f>
        <v/>
      </c>
      <c r="J72" s="20" t="e">
        <f>IF(F41="",NA(),F41)</f>
        <v>#N/A</v>
      </c>
      <c r="L72" s="13"/>
      <c r="M72" s="12"/>
    </row>
    <row r="73" spans="1:13">
      <c r="I73" s="19" t="str">
        <f>IF(A41="","",A41)</f>
        <v/>
      </c>
      <c r="J73" s="20" t="e">
        <f t="shared" si="11"/>
        <v>#N/A</v>
      </c>
      <c r="L73" s="13"/>
      <c r="M73" s="12"/>
    </row>
    <row r="74" spans="1:13">
      <c r="I74" s="19" t="str">
        <f>IF(I73="","",I73+1)</f>
        <v/>
      </c>
      <c r="J74" s="20" t="e">
        <f>IF(F42="",NA(),F42)</f>
        <v>#N/A</v>
      </c>
      <c r="L74" s="13"/>
      <c r="M74" s="12"/>
    </row>
    <row r="75" spans="1:13">
      <c r="I75" s="19" t="str">
        <f>IF(A42="","",A42)</f>
        <v/>
      </c>
      <c r="J75" s="20" t="e">
        <f t="shared" si="7"/>
        <v>#N/A</v>
      </c>
      <c r="L75" s="13"/>
      <c r="M75" s="12"/>
    </row>
    <row r="76" spans="1:13">
      <c r="I76" s="19" t="str">
        <f>IF(I75="","",I75+1)</f>
        <v/>
      </c>
      <c r="J76" s="20" t="e">
        <f>IF(F43="",NA(),F43)</f>
        <v>#N/A</v>
      </c>
      <c r="L76" s="13"/>
      <c r="M76" s="12"/>
    </row>
    <row r="77" spans="1:13">
      <c r="I77" s="19" t="str">
        <f>IF(A43="","",A43)</f>
        <v/>
      </c>
      <c r="J77" s="20" t="e">
        <f t="shared" si="10"/>
        <v>#N/A</v>
      </c>
      <c r="L77" s="13"/>
      <c r="M77" s="12"/>
    </row>
    <row r="78" spans="1:13">
      <c r="I78" s="19" t="str">
        <f>IF(I77="","",I77+1)</f>
        <v/>
      </c>
      <c r="J78" s="20" t="e">
        <f>IF(F44="",NA(),F44)</f>
        <v>#N/A</v>
      </c>
      <c r="L78" s="13"/>
      <c r="M78" s="12"/>
    </row>
    <row r="79" spans="1:13">
      <c r="I79" s="19" t="str">
        <f>IF(A44="","",A44)</f>
        <v/>
      </c>
      <c r="J79" s="20" t="e">
        <f t="shared" si="11"/>
        <v>#N/A</v>
      </c>
      <c r="L79" s="13"/>
      <c r="M79" s="12"/>
    </row>
    <row r="80" spans="1:13">
      <c r="I80" s="19" t="str">
        <f>IF(I79="","",I79+1)</f>
        <v/>
      </c>
      <c r="J80" s="20" t="e">
        <f>IF(F45="",NA(),F45)</f>
        <v>#N/A</v>
      </c>
      <c r="L80" s="13"/>
      <c r="M80" s="12"/>
    </row>
    <row r="81" spans="9:13">
      <c r="I81" s="19" t="str">
        <f>IF(A45="","",A45)</f>
        <v/>
      </c>
      <c r="J81" s="20" t="e">
        <f t="shared" si="7"/>
        <v>#N/A</v>
      </c>
      <c r="L81" s="13"/>
      <c r="M81" s="12"/>
    </row>
    <row r="82" spans="9:13">
      <c r="I82" s="19" t="str">
        <f>IF(I81="","",I81+1)</f>
        <v/>
      </c>
      <c r="J82" s="20" t="e">
        <f>IF(F46="",NA(),F46)</f>
        <v>#N/A</v>
      </c>
      <c r="L82" s="13"/>
      <c r="M82" s="12"/>
    </row>
    <row r="83" spans="9:13">
      <c r="I83" s="19" t="str">
        <f>IF(A46="","",A46)</f>
        <v/>
      </c>
      <c r="J83" s="20" t="e">
        <f t="shared" si="10"/>
        <v>#N/A</v>
      </c>
      <c r="L83" s="13"/>
      <c r="M83" s="12"/>
    </row>
    <row r="84" spans="9:13">
      <c r="I84" s="19" t="str">
        <f>IF(I83="","",I83+1)</f>
        <v/>
      </c>
      <c r="J84" s="20" t="e">
        <f>IF(F47="",NA(),F47)</f>
        <v>#N/A</v>
      </c>
      <c r="L84" s="13"/>
      <c r="M84" s="12"/>
    </row>
    <row r="85" spans="9:13">
      <c r="I85" s="19" t="str">
        <f>IF(A47="","",A47)</f>
        <v/>
      </c>
      <c r="J85" s="20" t="e">
        <f t="shared" si="11"/>
        <v>#N/A</v>
      </c>
      <c r="L85" s="13"/>
      <c r="M85" s="12"/>
    </row>
    <row r="86" spans="9:13">
      <c r="I86" s="19" t="str">
        <f>IF(I85="","",I85+1)</f>
        <v/>
      </c>
      <c r="J86" s="20" t="e">
        <f>IF(F48="",NA(),F48)</f>
        <v>#N/A</v>
      </c>
      <c r="L86" s="13"/>
      <c r="M86" s="12"/>
    </row>
    <row r="87" spans="9:13">
      <c r="I87" s="19" t="str">
        <f>IF(A48="","",A48)</f>
        <v/>
      </c>
      <c r="J87" s="20" t="e">
        <f t="shared" si="7"/>
        <v>#N/A</v>
      </c>
      <c r="L87" s="13"/>
      <c r="M87" s="12"/>
    </row>
    <row r="88" spans="9:13">
      <c r="I88" s="19" t="str">
        <f>IF(I87="","",I87+1)</f>
        <v/>
      </c>
      <c r="J88" s="20" t="e">
        <f>IF(F49="",NA(),F49)</f>
        <v>#N/A</v>
      </c>
      <c r="L88" s="13"/>
      <c r="M88" s="12"/>
    </row>
    <row r="89" spans="9:13">
      <c r="I89" s="19" t="str">
        <f>IF(A49="","",A49)</f>
        <v/>
      </c>
      <c r="J89" s="20" t="e">
        <f t="shared" si="10"/>
        <v>#N/A</v>
      </c>
      <c r="L89" s="13"/>
      <c r="M89" s="12"/>
    </row>
    <row r="90" spans="9:13">
      <c r="I90" s="19" t="str">
        <f>IF(I89="","",I89+1)</f>
        <v/>
      </c>
      <c r="J90" s="20" t="e">
        <f>IF(F50="",NA(),F50)</f>
        <v>#N/A</v>
      </c>
      <c r="L90" s="13"/>
      <c r="M90" s="12"/>
    </row>
    <row r="91" spans="9:13">
      <c r="I91" s="19" t="str">
        <f>IF(A50="","",A50)</f>
        <v/>
      </c>
      <c r="J91" s="20" t="e">
        <f t="shared" si="11"/>
        <v>#N/A</v>
      </c>
      <c r="L91" s="13"/>
      <c r="M91" s="12"/>
    </row>
    <row r="92" spans="9:13">
      <c r="I92" s="19" t="str">
        <f>IF(I91="","",I91+1)</f>
        <v/>
      </c>
      <c r="J92" s="20" t="e">
        <f>IF(F51="",NA(),F51)</f>
        <v>#N/A</v>
      </c>
      <c r="L92" s="13"/>
      <c r="M92" s="12"/>
    </row>
    <row r="93" spans="9:13">
      <c r="I93" s="19" t="str">
        <f>IF(A51="","",A51)</f>
        <v/>
      </c>
      <c r="J93" s="20" t="e">
        <f t="shared" ref="J93:J117" si="12">J92</f>
        <v>#N/A</v>
      </c>
      <c r="L93" s="13"/>
      <c r="M93" s="12"/>
    </row>
    <row r="94" spans="9:13">
      <c r="I94" s="19" t="str">
        <f>IF(I93="","",I93+1)</f>
        <v/>
      </c>
      <c r="J94" s="20" t="e">
        <f>IF(F52="",NA(),F52)</f>
        <v>#N/A</v>
      </c>
      <c r="L94" s="13"/>
      <c r="M94" s="12"/>
    </row>
    <row r="95" spans="9:13">
      <c r="I95" s="19" t="str">
        <f>IF(A52="","",A52)</f>
        <v/>
      </c>
      <c r="J95" s="20" t="e">
        <f t="shared" si="10"/>
        <v>#N/A</v>
      </c>
      <c r="L95" s="13"/>
      <c r="M95" s="12"/>
    </row>
    <row r="96" spans="9:13">
      <c r="I96" s="19" t="str">
        <f>IF(I95="","",I95+1)</f>
        <v/>
      </c>
      <c r="J96" s="20" t="e">
        <f>IF(F53="",NA(),F53)</f>
        <v>#N/A</v>
      </c>
      <c r="L96" s="13"/>
      <c r="M96" s="12"/>
    </row>
    <row r="97" spans="9:13">
      <c r="I97" s="19" t="str">
        <f>IF(A53="","",A53)</f>
        <v/>
      </c>
      <c r="J97" s="20" t="e">
        <f t="shared" si="11"/>
        <v>#N/A</v>
      </c>
      <c r="L97" s="13"/>
      <c r="M97" s="12"/>
    </row>
    <row r="98" spans="9:13">
      <c r="I98" s="19" t="str">
        <f>IF(I97="","",I97+1)</f>
        <v/>
      </c>
      <c r="J98" s="20" t="e">
        <f>IF(F54="",NA(),F54)</f>
        <v>#N/A</v>
      </c>
      <c r="L98" s="13"/>
      <c r="M98" s="12"/>
    </row>
    <row r="99" spans="9:13">
      <c r="I99" s="19" t="str">
        <f>IF(A54="","",A54)</f>
        <v/>
      </c>
      <c r="J99" s="20" t="e">
        <f t="shared" si="12"/>
        <v>#N/A</v>
      </c>
      <c r="L99" s="13"/>
      <c r="M99" s="12"/>
    </row>
    <row r="100" spans="9:13">
      <c r="I100" s="19" t="str">
        <f>IF(I99="","",I99+1)</f>
        <v/>
      </c>
      <c r="J100" s="20" t="e">
        <f>IF(F55="",NA(),F55)</f>
        <v>#N/A</v>
      </c>
      <c r="L100" s="13"/>
      <c r="M100" s="12"/>
    </row>
    <row r="101" spans="9:13">
      <c r="I101" s="19" t="str">
        <f>IF(A55="","",A55)</f>
        <v/>
      </c>
      <c r="J101" s="20" t="e">
        <f t="shared" ref="J101:J119" si="13">J100</f>
        <v>#N/A</v>
      </c>
      <c r="L101" s="13"/>
      <c r="M101" s="12"/>
    </row>
    <row r="102" spans="9:13">
      <c r="I102" s="19" t="str">
        <f>IF(I101="","",I101+1)</f>
        <v/>
      </c>
      <c r="J102" s="20" t="e">
        <f>IF(F56="",NA(),F56)</f>
        <v>#N/A</v>
      </c>
      <c r="L102" s="13"/>
      <c r="M102" s="12"/>
    </row>
    <row r="103" spans="9:13">
      <c r="I103" s="19" t="str">
        <f>IF(A56="","",A56)</f>
        <v/>
      </c>
      <c r="J103" s="20" t="e">
        <f t="shared" ref="J103:J115" si="14">J102</f>
        <v>#N/A</v>
      </c>
      <c r="L103" s="13"/>
      <c r="M103" s="12"/>
    </row>
    <row r="104" spans="9:13">
      <c r="I104" s="19" t="str">
        <f>IF(I103="","",I103+1)</f>
        <v/>
      </c>
      <c r="J104" s="20" t="e">
        <f>IF(F57="",NA(),F57)</f>
        <v>#N/A</v>
      </c>
      <c r="L104" s="13"/>
      <c r="M104" s="12"/>
    </row>
    <row r="105" spans="9:13">
      <c r="I105" s="19" t="str">
        <f>IF(A57="","",A57)</f>
        <v/>
      </c>
      <c r="J105" s="20" t="e">
        <f t="shared" si="12"/>
        <v>#N/A</v>
      </c>
      <c r="L105" s="13"/>
      <c r="M105" s="12"/>
    </row>
    <row r="106" spans="9:13">
      <c r="I106" s="19" t="str">
        <f>IF(I105="","",I105+1)</f>
        <v/>
      </c>
      <c r="J106" s="20" t="e">
        <f>IF(F58="",NA(),F58)</f>
        <v>#N/A</v>
      </c>
      <c r="L106" s="13"/>
      <c r="M106" s="12"/>
    </row>
    <row r="107" spans="9:13">
      <c r="I107" s="19" t="str">
        <f>IF(A58="","",A58)</f>
        <v/>
      </c>
      <c r="J107" s="20" t="e">
        <f t="shared" si="13"/>
        <v>#N/A</v>
      </c>
      <c r="L107" s="13"/>
      <c r="M107" s="12"/>
    </row>
    <row r="108" spans="9:13">
      <c r="I108" s="19" t="str">
        <f>IF(I107="","",I107+1)</f>
        <v/>
      </c>
      <c r="J108" s="20" t="e">
        <f>IF(F59="",NA(),F59)</f>
        <v>#N/A</v>
      </c>
      <c r="L108" s="13"/>
      <c r="M108" s="12"/>
    </row>
    <row r="109" spans="9:13">
      <c r="I109" s="19" t="str">
        <f>IF(A59="","",A59)</f>
        <v/>
      </c>
      <c r="J109" s="20" t="e">
        <f t="shared" si="14"/>
        <v>#N/A</v>
      </c>
      <c r="L109" s="13"/>
      <c r="M109" s="12"/>
    </row>
    <row r="110" spans="9:13">
      <c r="I110" s="19" t="str">
        <f>IF(I109="","",I109+1)</f>
        <v/>
      </c>
      <c r="J110" s="20" t="e">
        <f>IF(F60="",NA(),F60)</f>
        <v>#N/A</v>
      </c>
      <c r="L110" s="13"/>
      <c r="M110" s="12"/>
    </row>
    <row r="111" spans="9:13">
      <c r="I111" s="19" t="str">
        <f>IF(A60="","",A60)</f>
        <v/>
      </c>
      <c r="J111" s="20" t="e">
        <f t="shared" si="12"/>
        <v>#N/A</v>
      </c>
      <c r="L111" s="13"/>
      <c r="M111" s="12"/>
    </row>
    <row r="112" spans="9:13">
      <c r="I112" s="19" t="str">
        <f>IF(I111="","",I111+1)</f>
        <v/>
      </c>
      <c r="J112" s="20" t="e">
        <f>IF(F61="",NA(),F61)</f>
        <v>#N/A</v>
      </c>
      <c r="L112" s="13"/>
      <c r="M112" s="12"/>
    </row>
    <row r="113" spans="9:13">
      <c r="I113" s="19" t="str">
        <f>IF(A61="","",A61)</f>
        <v/>
      </c>
      <c r="J113" s="20" t="e">
        <f t="shared" si="13"/>
        <v>#N/A</v>
      </c>
      <c r="L113" s="13"/>
      <c r="M113" s="12"/>
    </row>
    <row r="114" spans="9:13">
      <c r="I114" s="19" t="str">
        <f>IF(I113="","",I113+1)</f>
        <v/>
      </c>
      <c r="J114" s="20" t="e">
        <f>IF(F62="",NA(),F62)</f>
        <v>#N/A</v>
      </c>
      <c r="L114" s="13"/>
      <c r="M114" s="12"/>
    </row>
    <row r="115" spans="9:13">
      <c r="I115" s="19" t="str">
        <f>IF(A62="","",A62)</f>
        <v/>
      </c>
      <c r="J115" s="20" t="e">
        <f t="shared" si="14"/>
        <v>#N/A</v>
      </c>
      <c r="L115" s="13"/>
      <c r="M115" s="12"/>
    </row>
    <row r="116" spans="9:13">
      <c r="I116" s="19" t="str">
        <f>IF(I115="","",I115+1)</f>
        <v/>
      </c>
      <c r="J116" s="20" t="e">
        <f>IF(F63="",NA(),F63)</f>
        <v>#N/A</v>
      </c>
      <c r="L116" s="13"/>
      <c r="M116" s="12"/>
    </row>
    <row r="117" spans="9:13">
      <c r="I117" s="19" t="str">
        <f>IF(A63="","",A63)</f>
        <v/>
      </c>
      <c r="J117" s="20" t="e">
        <f t="shared" si="12"/>
        <v>#N/A</v>
      </c>
      <c r="L117" s="13"/>
      <c r="M117" s="12"/>
    </row>
    <row r="118" spans="9:13">
      <c r="I118" s="19" t="str">
        <f>IF(I117="","",I117+1)</f>
        <v/>
      </c>
      <c r="J118" s="20" t="e">
        <f>IF(F64="",NA(),F64)</f>
        <v>#N/A</v>
      </c>
      <c r="L118" s="13"/>
      <c r="M118" s="12"/>
    </row>
    <row r="119" spans="9:13">
      <c r="I119" s="19" t="str">
        <f>IF(A64="","",A64)</f>
        <v/>
      </c>
      <c r="J119" s="20" t="e">
        <f t="shared" si="13"/>
        <v>#N/A</v>
      </c>
      <c r="L119" s="13"/>
      <c r="M119" s="12"/>
    </row>
    <row r="120" spans="9:13">
      <c r="I120" s="19" t="str">
        <f>IF(I119="","",I119+1)</f>
        <v/>
      </c>
      <c r="J120" s="20" t="e">
        <f>IF(F65="",NA(),F65)</f>
        <v>#N/A</v>
      </c>
      <c r="L120" s="13"/>
      <c r="M120" s="12"/>
    </row>
    <row r="121" spans="9:13">
      <c r="I121" s="19" t="str">
        <f>IF(A65="","",A65)</f>
        <v/>
      </c>
      <c r="J121" s="20" t="e">
        <f>J120</f>
        <v>#N/A</v>
      </c>
      <c r="L121" s="13"/>
      <c r="M121" s="12"/>
    </row>
    <row r="122" spans="9:13">
      <c r="J122" s="15"/>
      <c r="L122" s="13"/>
      <c r="M122" s="12"/>
    </row>
    <row r="123" spans="9:13">
      <c r="J123" s="15"/>
      <c r="L123" s="13"/>
      <c r="M123" s="12"/>
    </row>
  </sheetData>
  <sheetProtection algorithmName="SHA-512" hashValue="yLuOhGPMsqPcKjtAY1s15xMKWBbMcFtqa6biT6V5+MgqMiYxInmP2s42Kp5UEepuvxjcbHEeHoOxp4pFpmjahQ==" saltValue="w1mGnK3zozfBM2MFLAJymQ==" spinCount="100000" sheet="1" selectLockedCells="1"/>
  <mergeCells count="1">
    <mergeCell ref="A4:G4"/>
  </mergeCells>
  <conditionalFormatting sqref="C8:C65">
    <cfRule type="containsText" dxfId="1" priority="2" operator="containsText" text="Vérifier date">
      <formula>NOT(ISERROR(SEARCH("Vérifier date",C8)))</formula>
    </cfRule>
  </conditionalFormatting>
  <conditionalFormatting sqref="D8:E66">
    <cfRule type="containsText" dxfId="0" priority="1" operator="containsText" text="Vérifier index">
      <formula>NOT(ISERROR(SEARCH("Vérifier index",D8)))</formula>
    </cfRule>
  </conditionalFormatting>
  <dataValidations count="1">
    <dataValidation type="decimal" operator="greaterThanOrEqual" allowBlank="1" showInputMessage="1" showErrorMessage="1" errorTitle="Valeur incorrecte" error="Veuillez encoder uniquement une valeur numérique positive ou nulle." sqref="B8:B65" xr:uid="{EB7F016F-899B-4E0B-8721-3A8A882B0DEB}">
      <formula1>0</formula1>
    </dataValidation>
  </dataValidations>
  <pageMargins left="0.59055118110236227" right="0.59055118110236227" top="0.59055118110236227" bottom="0.59055118110236227" header="0.31496062992125984" footer="0.31496062992125984"/>
  <pageSetup paperSize="9" scale="78" fitToHeight="0" orientation="landscape" r:id="rId1"/>
  <headerFooter>
    <oddFooter>&amp;C&amp;10Outil développé par la Cellule Environnement d'AKT - Téléchargeable gratuitement sur www.environnement-entreprise.be</oddFooter>
  </headerFooter>
  <rowBreaks count="2" manualBreakCount="2">
    <brk id="32" max="6" man="1"/>
    <brk id="66" max="6"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D7B8F-849B-46CE-B093-9C332A5E0035}">
  <sheetPr>
    <tabColor theme="6"/>
  </sheetPr>
  <dimension ref="A1:S46"/>
  <sheetViews>
    <sheetView zoomScaleNormal="100" zoomScaleSheetLayoutView="80" workbookViewId="0">
      <selection activeCell="B6" sqref="B6"/>
    </sheetView>
  </sheetViews>
  <sheetFormatPr baseColWidth="10" defaultRowHeight="14.5"/>
  <cols>
    <col min="1" max="9" width="15.81640625" customWidth="1"/>
    <col min="10" max="15" width="9.6328125" style="94" customWidth="1"/>
    <col min="16" max="16" width="182.81640625" customWidth="1"/>
    <col min="18" max="19" width="10.90625" hidden="1" customWidth="1"/>
  </cols>
  <sheetData>
    <row r="1" spans="1:19" ht="18.5">
      <c r="A1" s="7" t="s">
        <v>57</v>
      </c>
    </row>
    <row r="2" spans="1:19">
      <c r="A2" s="8" t="str">
        <f>Consignes!A2</f>
        <v>Dernière révision du fichier : octobre 2026</v>
      </c>
      <c r="B2" s="5"/>
      <c r="C2" s="5"/>
      <c r="D2" s="5"/>
      <c r="E2" s="5"/>
      <c r="F2" s="5"/>
      <c r="G2" s="5"/>
      <c r="H2" s="5"/>
      <c r="I2" s="5"/>
      <c r="J2" s="95"/>
      <c r="K2" s="95"/>
      <c r="L2" s="95"/>
      <c r="M2" s="95"/>
      <c r="N2" s="95"/>
      <c r="O2" s="95"/>
      <c r="P2" s="4"/>
    </row>
    <row r="3" spans="1:19" ht="15" thickBot="1">
      <c r="A3" s="67"/>
      <c r="B3" s="68"/>
      <c r="C3" s="68"/>
      <c r="D3" s="68"/>
      <c r="E3" s="68"/>
      <c r="F3" s="68"/>
      <c r="G3" s="68"/>
      <c r="H3" s="68"/>
      <c r="I3" s="68"/>
      <c r="J3" s="96"/>
      <c r="K3" s="96"/>
      <c r="L3" s="96"/>
      <c r="M3" s="96"/>
      <c r="N3" s="96"/>
      <c r="O3" s="96"/>
    </row>
    <row r="4" spans="1:19" ht="20.5" customHeight="1" thickBot="1">
      <c r="J4" s="186" t="s">
        <v>72</v>
      </c>
      <c r="K4" s="187"/>
      <c r="L4" s="187"/>
      <c r="M4" s="187"/>
      <c r="N4" s="187"/>
      <c r="O4" s="188"/>
    </row>
    <row r="5" spans="1:19" ht="58.5" thickBot="1">
      <c r="A5" s="97"/>
      <c r="B5" s="59" t="s">
        <v>59</v>
      </c>
      <c r="C5" s="60" t="s">
        <v>60</v>
      </c>
      <c r="D5" s="60" t="s">
        <v>61</v>
      </c>
      <c r="E5" s="60" t="s">
        <v>62</v>
      </c>
      <c r="F5" s="60" t="str">
        <f>IF(F21="","Autre source 1",F21)&amp;CHAR(10)&amp;"(m³)"</f>
        <v>Autre source 1
(m³)</v>
      </c>
      <c r="G5" s="60" t="str">
        <f>IF(G21="","Autre source 2",G21)&amp;CHAR(10)&amp;"(m³)"</f>
        <v>Autre source 2
(m³)</v>
      </c>
      <c r="H5" s="60" t="s">
        <v>63</v>
      </c>
      <c r="I5" s="80" t="s">
        <v>64</v>
      </c>
      <c r="J5" s="98" t="s">
        <v>65</v>
      </c>
      <c r="K5" s="99" t="s">
        <v>66</v>
      </c>
      <c r="L5" s="99" t="s">
        <v>67</v>
      </c>
      <c r="M5" s="99" t="s">
        <v>68</v>
      </c>
      <c r="N5" s="99" t="str">
        <f>IF($F$21="","%"&amp;CHAR(10)&amp;$F$20,"%"&amp;CHAR(10)&amp;$F$21)</f>
        <v>%
Autre source 1</v>
      </c>
      <c r="O5" s="100" t="str">
        <f>IF($G$21="","%"&amp;CHAR(10)&amp;$G$20,"%"&amp;CHAR(10)&amp;$G$21)</f>
        <v>%
Autre source 2</v>
      </c>
      <c r="P5" s="101" t="s">
        <v>54</v>
      </c>
    </row>
    <row r="6" spans="1:19" ht="20" customHeight="1">
      <c r="A6" s="102">
        <v>2021</v>
      </c>
      <c r="B6" s="87"/>
      <c r="C6" s="74"/>
      <c r="D6" s="74"/>
      <c r="E6" s="74"/>
      <c r="F6" s="74"/>
      <c r="G6" s="88"/>
      <c r="H6" s="103" t="str">
        <f>IF(COUNTA(B6:G6)=0,"",SUM(B6:G6))</f>
        <v/>
      </c>
      <c r="I6" s="104"/>
      <c r="J6" s="105" t="str">
        <f>IF(OR($H6="",$H6=0),"",B6/$H6)</f>
        <v/>
      </c>
      <c r="K6" s="106" t="str">
        <f t="shared" ref="K6:O6" si="0">IF(OR($H6="",$H6=0),"",C6/$H6)</f>
        <v/>
      </c>
      <c r="L6" s="106" t="str">
        <f t="shared" si="0"/>
        <v/>
      </c>
      <c r="M6" s="106" t="str">
        <f t="shared" si="0"/>
        <v/>
      </c>
      <c r="N6" s="106" t="str">
        <f t="shared" si="0"/>
        <v/>
      </c>
      <c r="O6" s="107" t="str">
        <f t="shared" si="0"/>
        <v/>
      </c>
      <c r="P6" s="137"/>
      <c r="R6" t="str">
        <f>SUBSTITUTE(B5,CHAR(10)&amp;"(m³)","")</f>
        <v>Eau de distribution</v>
      </c>
      <c r="S6" cm="1">
        <f t="array" ref="S6">INDEX($B$6:$G$17,MATCH($E$46,$A$6:$A$17,0),ROWS($S$6:S6))</f>
        <v>0</v>
      </c>
    </row>
    <row r="7" spans="1:19" ht="20.149999999999999" customHeight="1">
      <c r="A7" s="108">
        <v>2022</v>
      </c>
      <c r="B7" s="89"/>
      <c r="C7" s="77"/>
      <c r="D7" s="77"/>
      <c r="E7" s="77"/>
      <c r="F7" s="77"/>
      <c r="G7" s="90"/>
      <c r="H7" s="109" t="str">
        <f t="shared" ref="H7:H17" si="1">IF(COUNTA(B7:G7)=0,"",SUM(B7:G7))</f>
        <v/>
      </c>
      <c r="I7" s="110" t="str">
        <f>IF(OR(H7="",H6="",H6=0),"",(H7-H6)/H6)</f>
        <v/>
      </c>
      <c r="J7" s="105" t="str">
        <f t="shared" ref="J7:J17" si="2">IF(OR($H7="",$H7=0),"",B7/$H7)</f>
        <v/>
      </c>
      <c r="K7" s="106" t="str">
        <f t="shared" ref="K7:K17" si="3">IF(OR($H7="",$H7=0),"",C7/$H7)</f>
        <v/>
      </c>
      <c r="L7" s="106" t="str">
        <f t="shared" ref="L7:L17" si="4">IF(OR($H7="",$H7=0),"",D7/$H7)</f>
        <v/>
      </c>
      <c r="M7" s="106" t="str">
        <f t="shared" ref="M7:M17" si="5">IF(OR($H7="",$H7=0),"",E7/$H7)</f>
        <v/>
      </c>
      <c r="N7" s="106" t="str">
        <f t="shared" ref="N7:N17" si="6">IF(OR($H7="",$H7=0),"",F7/$H7)</f>
        <v/>
      </c>
      <c r="O7" s="107" t="str">
        <f t="shared" ref="O7:O17" si="7">IF(OR($H7="",$H7=0),"",G7/$H7)</f>
        <v/>
      </c>
      <c r="P7" s="138"/>
      <c r="R7" t="str">
        <f>SUBSTITUTE(C5,CHAR(10)&amp;"(m³)","")</f>
        <v>Eau de captage - souterraine</v>
      </c>
      <c r="S7" cm="1">
        <f t="array" ref="S7">INDEX($B$6:$G$17,MATCH($E$46,$A$6:$A$17,0),ROWS($S$6:S7))</f>
        <v>0</v>
      </c>
    </row>
    <row r="8" spans="1:19" ht="20.149999999999999" customHeight="1">
      <c r="A8" s="108">
        <v>2023</v>
      </c>
      <c r="B8" s="89"/>
      <c r="C8" s="77"/>
      <c r="D8" s="77"/>
      <c r="E8" s="77"/>
      <c r="F8" s="77"/>
      <c r="G8" s="90"/>
      <c r="H8" s="109" t="str">
        <f t="shared" si="1"/>
        <v/>
      </c>
      <c r="I8" s="110" t="str">
        <f t="shared" ref="I8:I17" si="8">IF(OR(H8="",H7="",H7=0),"",(H8-H7)/H7)</f>
        <v/>
      </c>
      <c r="J8" s="105" t="str">
        <f t="shared" si="2"/>
        <v/>
      </c>
      <c r="K8" s="106" t="str">
        <f t="shared" si="3"/>
        <v/>
      </c>
      <c r="L8" s="106" t="str">
        <f t="shared" si="4"/>
        <v/>
      </c>
      <c r="M8" s="106" t="str">
        <f t="shared" si="5"/>
        <v/>
      </c>
      <c r="N8" s="106" t="str">
        <f t="shared" si="6"/>
        <v/>
      </c>
      <c r="O8" s="107" t="str">
        <f t="shared" si="7"/>
        <v/>
      </c>
      <c r="P8" s="138"/>
      <c r="R8" t="str">
        <f>SUBSTITUTE(D5,CHAR(10)&amp;"(m³)","")</f>
        <v>Eau de captage - surface</v>
      </c>
      <c r="S8" cm="1">
        <f t="array" ref="S8">INDEX($B$6:$G$17,MATCH($E$46,$A$6:$A$17,0),ROWS($S$6:S8))</f>
        <v>0</v>
      </c>
    </row>
    <row r="9" spans="1:19" ht="20.149999999999999" customHeight="1">
      <c r="A9" s="108">
        <v>2024</v>
      </c>
      <c r="B9" s="89"/>
      <c r="C9" s="77"/>
      <c r="D9" s="77"/>
      <c r="E9" s="77"/>
      <c r="F9" s="77"/>
      <c r="G9" s="90"/>
      <c r="H9" s="109" t="str">
        <f t="shared" si="1"/>
        <v/>
      </c>
      <c r="I9" s="110" t="str">
        <f t="shared" si="8"/>
        <v/>
      </c>
      <c r="J9" s="105" t="str">
        <f t="shared" si="2"/>
        <v/>
      </c>
      <c r="K9" s="106" t="str">
        <f t="shared" si="3"/>
        <v/>
      </c>
      <c r="L9" s="106" t="str">
        <f t="shared" si="4"/>
        <v/>
      </c>
      <c r="M9" s="106" t="str">
        <f t="shared" si="5"/>
        <v/>
      </c>
      <c r="N9" s="106" t="str">
        <f t="shared" si="6"/>
        <v/>
      </c>
      <c r="O9" s="107" t="str">
        <f t="shared" si="7"/>
        <v/>
      </c>
      <c r="P9" s="138"/>
      <c r="R9" t="str">
        <f>SUBSTITUTE(E5,CHAR(10)&amp;"(m³)","")</f>
        <v>Eau de pluie utilisée</v>
      </c>
      <c r="S9" cm="1">
        <f t="array" ref="S9">INDEX($B$6:$G$17,MATCH($E$46,$A$6:$A$17,0),ROWS($S$6:S9))</f>
        <v>0</v>
      </c>
    </row>
    <row r="10" spans="1:19" ht="20.149999999999999" customHeight="1">
      <c r="A10" s="108">
        <v>2025</v>
      </c>
      <c r="B10" s="89"/>
      <c r="C10" s="77"/>
      <c r="D10" s="77"/>
      <c r="E10" s="77"/>
      <c r="F10" s="77"/>
      <c r="G10" s="90"/>
      <c r="H10" s="109" t="str">
        <f t="shared" si="1"/>
        <v/>
      </c>
      <c r="I10" s="110" t="str">
        <f t="shared" si="8"/>
        <v/>
      </c>
      <c r="J10" s="105" t="str">
        <f t="shared" si="2"/>
        <v/>
      </c>
      <c r="K10" s="106" t="str">
        <f t="shared" si="3"/>
        <v/>
      </c>
      <c r="L10" s="106" t="str">
        <f t="shared" si="4"/>
        <v/>
      </c>
      <c r="M10" s="106" t="str">
        <f t="shared" si="5"/>
        <v/>
      </c>
      <c r="N10" s="106" t="str">
        <f t="shared" si="6"/>
        <v/>
      </c>
      <c r="O10" s="107" t="str">
        <f t="shared" si="7"/>
        <v/>
      </c>
      <c r="P10" s="138"/>
      <c r="R10" t="str">
        <f>SUBSTITUTE(F5,CHAR(10)&amp;"(m³)","")</f>
        <v>Autre source 1</v>
      </c>
      <c r="S10" cm="1">
        <f t="array" ref="S10">INDEX($B$6:$G$17,MATCH($E$46,$A$6:$A$17,0),ROWS($S$6:S10))</f>
        <v>0</v>
      </c>
    </row>
    <row r="11" spans="1:19" ht="20.149999999999999" customHeight="1">
      <c r="A11" s="108">
        <v>2026</v>
      </c>
      <c r="B11" s="89"/>
      <c r="C11" s="77"/>
      <c r="D11" s="77"/>
      <c r="E11" s="77"/>
      <c r="F11" s="77"/>
      <c r="G11" s="90"/>
      <c r="H11" s="109" t="str">
        <f t="shared" si="1"/>
        <v/>
      </c>
      <c r="I11" s="110" t="str">
        <f t="shared" si="8"/>
        <v/>
      </c>
      <c r="J11" s="105" t="str">
        <f t="shared" si="2"/>
        <v/>
      </c>
      <c r="K11" s="106" t="str">
        <f t="shared" si="3"/>
        <v/>
      </c>
      <c r="L11" s="106" t="str">
        <f t="shared" si="4"/>
        <v/>
      </c>
      <c r="M11" s="106" t="str">
        <f t="shared" si="5"/>
        <v/>
      </c>
      <c r="N11" s="106" t="str">
        <f t="shared" si="6"/>
        <v/>
      </c>
      <c r="O11" s="107" t="str">
        <f t="shared" si="7"/>
        <v/>
      </c>
      <c r="P11" s="138"/>
      <c r="R11" t="str">
        <f>SUBSTITUTE(G5,CHAR(10)&amp;"(m³)","")</f>
        <v>Autre source 2</v>
      </c>
      <c r="S11" cm="1">
        <f t="array" ref="S11">INDEX($B$6:$G$17,MATCH($E$46,$A$6:$A$17,0),ROWS($S$6:S11))</f>
        <v>0</v>
      </c>
    </row>
    <row r="12" spans="1:19" ht="20.149999999999999" customHeight="1">
      <c r="A12" s="108">
        <v>2027</v>
      </c>
      <c r="B12" s="89"/>
      <c r="C12" s="77"/>
      <c r="D12" s="77"/>
      <c r="E12" s="77"/>
      <c r="F12" s="77"/>
      <c r="G12" s="90"/>
      <c r="H12" s="109" t="str">
        <f t="shared" si="1"/>
        <v/>
      </c>
      <c r="I12" s="110" t="str">
        <f t="shared" si="8"/>
        <v/>
      </c>
      <c r="J12" s="105" t="str">
        <f t="shared" si="2"/>
        <v/>
      </c>
      <c r="K12" s="106" t="str">
        <f t="shared" si="3"/>
        <v/>
      </c>
      <c r="L12" s="106" t="str">
        <f t="shared" si="4"/>
        <v/>
      </c>
      <c r="M12" s="106" t="str">
        <f t="shared" si="5"/>
        <v/>
      </c>
      <c r="N12" s="106" t="str">
        <f t="shared" si="6"/>
        <v/>
      </c>
      <c r="O12" s="107" t="str">
        <f t="shared" si="7"/>
        <v/>
      </c>
      <c r="P12" s="138"/>
    </row>
    <row r="13" spans="1:19" ht="20.149999999999999" customHeight="1">
      <c r="A13" s="108">
        <v>2028</v>
      </c>
      <c r="B13" s="89"/>
      <c r="C13" s="77"/>
      <c r="D13" s="77"/>
      <c r="E13" s="77"/>
      <c r="F13" s="77"/>
      <c r="G13" s="90"/>
      <c r="H13" s="109" t="str">
        <f t="shared" si="1"/>
        <v/>
      </c>
      <c r="I13" s="110" t="str">
        <f t="shared" si="8"/>
        <v/>
      </c>
      <c r="J13" s="105" t="str">
        <f t="shared" si="2"/>
        <v/>
      </c>
      <c r="K13" s="106" t="str">
        <f t="shared" si="3"/>
        <v/>
      </c>
      <c r="L13" s="106" t="str">
        <f t="shared" si="4"/>
        <v/>
      </c>
      <c r="M13" s="106" t="str">
        <f t="shared" si="5"/>
        <v/>
      </c>
      <c r="N13" s="106" t="str">
        <f t="shared" si="6"/>
        <v/>
      </c>
      <c r="O13" s="107" t="str">
        <f t="shared" si="7"/>
        <v/>
      </c>
      <c r="P13" s="138"/>
    </row>
    <row r="14" spans="1:19" ht="20.149999999999999" customHeight="1">
      <c r="A14" s="108">
        <v>2029</v>
      </c>
      <c r="B14" s="89"/>
      <c r="C14" s="77"/>
      <c r="D14" s="77"/>
      <c r="E14" s="77"/>
      <c r="F14" s="77"/>
      <c r="G14" s="90"/>
      <c r="H14" s="109" t="str">
        <f t="shared" si="1"/>
        <v/>
      </c>
      <c r="I14" s="110" t="str">
        <f t="shared" si="8"/>
        <v/>
      </c>
      <c r="J14" s="105" t="str">
        <f t="shared" si="2"/>
        <v/>
      </c>
      <c r="K14" s="106" t="str">
        <f t="shared" si="3"/>
        <v/>
      </c>
      <c r="L14" s="106" t="str">
        <f t="shared" si="4"/>
        <v/>
      </c>
      <c r="M14" s="106" t="str">
        <f t="shared" si="5"/>
        <v/>
      </c>
      <c r="N14" s="106" t="str">
        <f t="shared" si="6"/>
        <v/>
      </c>
      <c r="O14" s="107" t="str">
        <f t="shared" si="7"/>
        <v/>
      </c>
      <c r="P14" s="138"/>
    </row>
    <row r="15" spans="1:19" ht="20.149999999999999" customHeight="1">
      <c r="A15" s="108">
        <v>2030</v>
      </c>
      <c r="B15" s="89"/>
      <c r="C15" s="77"/>
      <c r="D15" s="77"/>
      <c r="E15" s="77"/>
      <c r="F15" s="77"/>
      <c r="G15" s="90"/>
      <c r="H15" s="109" t="str">
        <f t="shared" si="1"/>
        <v/>
      </c>
      <c r="I15" s="110" t="str">
        <f t="shared" si="8"/>
        <v/>
      </c>
      <c r="J15" s="105" t="str">
        <f t="shared" si="2"/>
        <v/>
      </c>
      <c r="K15" s="106" t="str">
        <f t="shared" si="3"/>
        <v/>
      </c>
      <c r="L15" s="106" t="str">
        <f t="shared" si="4"/>
        <v/>
      </c>
      <c r="M15" s="106" t="str">
        <f t="shared" si="5"/>
        <v/>
      </c>
      <c r="N15" s="106" t="str">
        <f t="shared" si="6"/>
        <v/>
      </c>
      <c r="O15" s="107" t="str">
        <f t="shared" si="7"/>
        <v/>
      </c>
      <c r="P15" s="138"/>
    </row>
    <row r="16" spans="1:19" ht="20.149999999999999" customHeight="1">
      <c r="A16" s="108">
        <v>2031</v>
      </c>
      <c r="B16" s="89"/>
      <c r="C16" s="77"/>
      <c r="D16" s="77"/>
      <c r="E16" s="77"/>
      <c r="F16" s="77"/>
      <c r="G16" s="90"/>
      <c r="H16" s="109" t="str">
        <f t="shared" si="1"/>
        <v/>
      </c>
      <c r="I16" s="110" t="str">
        <f t="shared" si="8"/>
        <v/>
      </c>
      <c r="J16" s="105" t="str">
        <f t="shared" si="2"/>
        <v/>
      </c>
      <c r="K16" s="106" t="str">
        <f t="shared" si="3"/>
        <v/>
      </c>
      <c r="L16" s="106" t="str">
        <f t="shared" si="4"/>
        <v/>
      </c>
      <c r="M16" s="106" t="str">
        <f t="shared" si="5"/>
        <v/>
      </c>
      <c r="N16" s="106" t="str">
        <f t="shared" si="6"/>
        <v/>
      </c>
      <c r="O16" s="107" t="str">
        <f t="shared" si="7"/>
        <v/>
      </c>
      <c r="P16" s="138"/>
    </row>
    <row r="17" spans="1:16" ht="20.149999999999999" customHeight="1" thickBot="1">
      <c r="A17" s="111">
        <v>2032</v>
      </c>
      <c r="B17" s="91"/>
      <c r="C17" s="92"/>
      <c r="D17" s="92"/>
      <c r="E17" s="92"/>
      <c r="F17" s="92"/>
      <c r="G17" s="93"/>
      <c r="H17" s="112" t="str">
        <f t="shared" si="1"/>
        <v/>
      </c>
      <c r="I17" s="113" t="str">
        <f t="shared" si="8"/>
        <v/>
      </c>
      <c r="J17" s="114" t="str">
        <f t="shared" si="2"/>
        <v/>
      </c>
      <c r="K17" s="115" t="str">
        <f t="shared" si="3"/>
        <v/>
      </c>
      <c r="L17" s="115" t="str">
        <f t="shared" si="4"/>
        <v/>
      </c>
      <c r="M17" s="115" t="str">
        <f t="shared" si="5"/>
        <v/>
      </c>
      <c r="N17" s="115" t="str">
        <f t="shared" si="6"/>
        <v/>
      </c>
      <c r="O17" s="116" t="str">
        <f t="shared" si="7"/>
        <v/>
      </c>
      <c r="P17" s="139"/>
    </row>
    <row r="18" spans="1:16" ht="15" thickBot="1">
      <c r="A18" s="117" t="s">
        <v>6</v>
      </c>
      <c r="B18" s="118">
        <f>SUM(B6:B17)</f>
        <v>0</v>
      </c>
      <c r="C18" s="119">
        <f t="shared" ref="C18" si="9">SUM(C6:C17)</f>
        <v>0</v>
      </c>
      <c r="D18" s="119">
        <f t="shared" ref="D18" si="10">SUM(D6:D17)</f>
        <v>0</v>
      </c>
      <c r="E18" s="119">
        <f t="shared" ref="E18" si="11">SUM(E6:E17)</f>
        <v>0</v>
      </c>
      <c r="F18" s="119">
        <f t="shared" ref="F18" si="12">SUM(F6:F17)</f>
        <v>0</v>
      </c>
      <c r="G18" s="120">
        <f t="shared" ref="G18" si="13">SUM(G6:G17)</f>
        <v>0</v>
      </c>
    </row>
    <row r="19" spans="1:16" ht="15" thickBot="1"/>
    <row r="20" spans="1:16">
      <c r="D20" s="140"/>
      <c r="E20" s="141" t="s">
        <v>71</v>
      </c>
      <c r="F20" s="144" t="s">
        <v>69</v>
      </c>
      <c r="G20" s="145" t="s">
        <v>70</v>
      </c>
    </row>
    <row r="21" spans="1:16" ht="15" thickBot="1">
      <c r="D21" s="142"/>
      <c r="E21" s="143" t="s">
        <v>77</v>
      </c>
      <c r="F21" s="146"/>
      <c r="G21" s="147"/>
    </row>
    <row r="45" spans="2:5">
      <c r="B45" s="189" t="s">
        <v>73</v>
      </c>
      <c r="C45" s="190"/>
      <c r="D45" s="190"/>
      <c r="E45" s="191"/>
    </row>
    <row r="46" spans="2:5">
      <c r="B46" s="192" t="s">
        <v>74</v>
      </c>
      <c r="C46" s="193"/>
      <c r="D46" s="193"/>
      <c r="E46" s="121">
        <v>2021</v>
      </c>
    </row>
  </sheetData>
  <sheetProtection algorithmName="SHA-512" hashValue="1cwuCvPwMsdb6pnumdNquYJYelXhRrnpbiUHz9xDMCgV6GgUkEawymmbW/+bmhtso02gLUtJADFWU6SEl2VyRQ==" saltValue="nlEQsC7+vrXS1WiJEXTE3A==" spinCount="100000" sheet="1" selectLockedCells="1"/>
  <mergeCells count="3">
    <mergeCell ref="J4:O4"/>
    <mergeCell ref="B45:E45"/>
    <mergeCell ref="B46:D46"/>
  </mergeCells>
  <dataValidations count="2">
    <dataValidation type="list" allowBlank="1" showInputMessage="1" showErrorMessage="1" sqref="E46" xr:uid="{26E02C2F-5DE7-4BBA-BCC3-B65A8325A225}">
      <formula1>$A$6:$A$17</formula1>
    </dataValidation>
    <dataValidation type="decimal" operator="greaterThanOrEqual" allowBlank="1" showInputMessage="1" showErrorMessage="1" errorTitle="Valeur incorrecte" error="Veuillez encoder uniquement une valeur numérique positive ou nulle." sqref="B6:G17" xr:uid="{37969A7A-458C-4E3C-928F-979CA18D1688}">
      <formula1>0</formula1>
    </dataValidation>
  </dataValidations>
  <printOptions horizontalCentered="1"/>
  <pageMargins left="0.59055118110236227" right="0.59055118110236227" top="0.59055118110236227" bottom="0.59055118110236227" header="0.31496062992125984" footer="0.31496062992125984"/>
  <pageSetup paperSize="9" scale="66" fitToHeight="0" orientation="landscape" r:id="rId1"/>
  <headerFooter>
    <oddFooter>&amp;C&amp;10Outil développé par la Cellule Environnement d'AKT - Téléchargeable gratuitement sur www.environnement-entreprise.be</oddFooter>
  </headerFooter>
  <rowBreaks count="1" manualBreakCount="1">
    <brk id="22" max="1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3014CC5C60C2458E520C2BFE17A842" ma:contentTypeVersion="14" ma:contentTypeDescription="Crée un document." ma:contentTypeScope="" ma:versionID="ee4dfb05ecd5663ee1a18687d6b87775">
  <xsd:schema xmlns:xsd="http://www.w3.org/2001/XMLSchema" xmlns:xs="http://www.w3.org/2001/XMLSchema" xmlns:p="http://schemas.microsoft.com/office/2006/metadata/properties" xmlns:ns2="560f641d-908c-44f2-b32c-00d937de3e40" xmlns:ns3="4fc04a71-9e70-42e0-a672-0d9ecc767a8d" targetNamespace="http://schemas.microsoft.com/office/2006/metadata/properties" ma:root="true" ma:fieldsID="da3c9de38d9b20b1f5b650f851599ae6" ns2:_="" ns3:_="">
    <xsd:import namespace="560f641d-908c-44f2-b32c-00d937de3e40"/>
    <xsd:import namespace="4fc04a71-9e70-42e0-a672-0d9ecc767a8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0f641d-908c-44f2-b32c-00d937de3e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f4bbd946-d99c-4379-a7aa-8d4b2836c5e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fc04a71-9e70-42e0-a672-0d9ecc767a8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d63a1c2-c95e-45f0-a674-ad2547c65c77}" ma:internalName="TaxCatchAll" ma:showField="CatchAllData" ma:web="4fc04a71-9e70-42e0-a672-0d9ecc767a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0f641d-908c-44f2-b32c-00d937de3e40">
      <Terms xmlns="http://schemas.microsoft.com/office/infopath/2007/PartnerControls"/>
    </lcf76f155ced4ddcb4097134ff3c332f>
    <TaxCatchAll xmlns="4fc04a71-9e70-42e0-a672-0d9ecc767a8d" xsi:nil="true"/>
  </documentManagement>
</p:properties>
</file>

<file path=customXml/itemProps1.xml><?xml version="1.0" encoding="utf-8"?>
<ds:datastoreItem xmlns:ds="http://schemas.openxmlformats.org/officeDocument/2006/customXml" ds:itemID="{4B17650B-946B-4DFE-961F-18564F62DF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0f641d-908c-44f2-b32c-00d937de3e40"/>
    <ds:schemaRef ds:uri="4fc04a71-9e70-42e0-a672-0d9ecc767a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BCC129-5A0A-4A72-997F-D95DF461A33E}">
  <ds:schemaRefs>
    <ds:schemaRef ds:uri="http://schemas.microsoft.com/sharepoint/v3/contenttype/forms"/>
  </ds:schemaRefs>
</ds:datastoreItem>
</file>

<file path=customXml/itemProps3.xml><?xml version="1.0" encoding="utf-8"?>
<ds:datastoreItem xmlns:ds="http://schemas.openxmlformats.org/officeDocument/2006/customXml" ds:itemID="{1737D458-23D5-476C-AF9D-307C0B7C46F9}">
  <ds:schemaRefs>
    <ds:schemaRef ds:uri="http://schemas.microsoft.com/office/2006/metadata/properties"/>
    <ds:schemaRef ds:uri="http://schemas.microsoft.com/office/infopath/2007/PartnerControls"/>
    <ds:schemaRef ds:uri="560f641d-908c-44f2-b32c-00d937de3e40"/>
    <ds:schemaRef ds:uri="4fc04a71-9e70-42e0-a672-0d9ecc767a8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Consignes</vt:lpstr>
      <vt:lpstr>Suivi annuel</vt:lpstr>
      <vt:lpstr>Relevé de compteur</vt:lpstr>
      <vt:lpstr>Répartition consommations</vt:lpstr>
      <vt:lpstr>Consignes!Zone_d_impression</vt:lpstr>
      <vt:lpstr>'Relevé de compteur'!Zone_d_impression</vt:lpstr>
      <vt:lpstr>'Répartition consommations'!Zone_d_impression</vt:lpstr>
      <vt:lpstr>'Suivi annuel'!Zone_d_impression</vt:lpstr>
    </vt:vector>
  </TitlesOfParts>
  <Company>UWE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UWE</dc:creator>
  <cp:lastModifiedBy>CAPPELLIN Olivier</cp:lastModifiedBy>
  <cp:lastPrinted>2026-10-20T12:50:32Z</cp:lastPrinted>
  <dcterms:created xsi:type="dcterms:W3CDTF">2013-03-07T08:56:46Z</dcterms:created>
  <dcterms:modified xsi:type="dcterms:W3CDTF">2026-10-21T08:31:13Z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0x010100043014CC5C60C2458E520C2BFE17A842</vt:lpwstr>
  </property>
  <property fmtid="{D5CDD505-2E9C-101B-9397-08002B2CF9AE}" pid="3" name="MediaServiceImageTags">
    <vt:lpwstr/>
  </property>
</Properties>
</file>